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'Лист1'!$A$1:$AD$270</definedName>
  </definedNames>
  <calcPr fullCalcOnLoad="1"/>
</workbook>
</file>

<file path=xl/sharedStrings.xml><?xml version="1.0" encoding="utf-8"?>
<sst xmlns="http://schemas.openxmlformats.org/spreadsheetml/2006/main" count="848" uniqueCount="412">
  <si>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</si>
  <si>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</si>
  <si>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</si>
  <si>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</si>
  <si>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</si>
  <si>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</si>
  <si>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</si>
  <si>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</si>
  <si>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</si>
  <si>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</si>
  <si>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</si>
  <si>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</si>
  <si>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</si>
  <si>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</si>
  <si>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</si>
  <si>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</si>
  <si>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</si>
  <si>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</si>
  <si>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</si>
  <si>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</si>
  <si>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</si>
  <si>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</si>
  <si>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</si>
  <si>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</si>
  <si>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</si>
  <si>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</si>
  <si>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</si>
  <si>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</si>
  <si>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</si>
  <si>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</si>
  <si>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</si>
  <si>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</si>
  <si>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</si>
  <si>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</si>
  <si>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</si>
  <si>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</si>
  <si>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</si>
  <si>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</si>
  <si>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</si>
  <si>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</si>
  <si>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</si>
  <si>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</si>
  <si>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</si>
  <si>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</si>
  <si>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</si>
  <si>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</si>
  <si>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</si>
  <si>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</si>
  <si>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</si>
  <si>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</si>
  <si>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</si>
  <si>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</si>
  <si>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</si>
  <si>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</si>
  <si>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</si>
  <si>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</si>
  <si>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</si>
  <si>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</si>
  <si>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</si>
  <si>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</si>
  <si>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</si>
  <si>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</si>
  <si>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</si>
  <si>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</si>
  <si>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</si>
  <si>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</si>
  <si>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</si>
  <si>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</si>
  <si>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</si>
  <si>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</si>
  <si>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</si>
  <si>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</si>
  <si>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</si>
  <si>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</si>
  <si>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</si>
  <si>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</si>
  <si>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</si>
  <si>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</si>
  <si>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</si>
  <si>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</si>
  <si>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</si>
  <si>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</si>
  <si>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</si>
  <si>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</si>
  <si>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</si>
  <si>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</si>
  <si>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</si>
  <si>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</si>
  <si>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</si>
  <si>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</si>
  <si>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</si>
  <si>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</si>
  <si>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</si>
  <si>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</si>
  <si>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</si>
  <si>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</si>
  <si>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</si>
  <si>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</si>
  <si>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</si>
  <si>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</si>
  <si>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</si>
  <si>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</si>
  <si>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 xml:space="preserve">Код </t>
  </si>
  <si>
    <t>Начисления на оплату труда</t>
  </si>
  <si>
    <t>0100</t>
  </si>
  <si>
    <t>0501</t>
  </si>
  <si>
    <t>0500</t>
  </si>
  <si>
    <t>000</t>
  </si>
  <si>
    <t>ГРБС</t>
  </si>
  <si>
    <t>дела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</si>
  <si>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</si>
  <si>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</si>
  <si>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</si>
  <si>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</si>
  <si>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</si>
  <si>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услуги</t>
  </si>
  <si>
    <t>Прочие расходы</t>
  </si>
  <si>
    <t>0300</t>
  </si>
  <si>
    <t>0309</t>
  </si>
  <si>
    <t>0700</t>
  </si>
  <si>
    <t>0707</t>
  </si>
  <si>
    <t>Пособия по социальной помощи населению</t>
  </si>
  <si>
    <t>0800</t>
  </si>
  <si>
    <t>0801</t>
  </si>
  <si>
    <t>0804</t>
  </si>
  <si>
    <t>0900</t>
  </si>
  <si>
    <t>0104</t>
  </si>
  <si>
    <t>целевой</t>
  </si>
  <si>
    <t>План</t>
  </si>
  <si>
    <t>т.руб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</si>
  <si>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</si>
  <si>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</si>
  <si>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</si>
  <si>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</si>
  <si>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</si>
  <si>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</si>
  <si>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</si>
  <si>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500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</si>
  <si>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</si>
  <si>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</si>
  <si>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</si>
  <si>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</si>
  <si>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</si>
  <si>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</si>
  <si>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</si>
  <si>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1.2.1.1.1</t>
  </si>
  <si>
    <t>1.2.1.1.2</t>
  </si>
  <si>
    <t>221</t>
  </si>
  <si>
    <t>223</t>
  </si>
  <si>
    <t>224</t>
  </si>
  <si>
    <t>225</t>
  </si>
  <si>
    <t>226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</si>
  <si>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</si>
  <si>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</si>
  <si>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</si>
  <si>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</si>
  <si>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</si>
  <si>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</si>
  <si>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1.2.2.1.1.1</t>
  </si>
  <si>
    <t>1.2.2.1.1.2</t>
  </si>
  <si>
    <t>Прочие выплаты</t>
  </si>
  <si>
    <t>212</t>
  </si>
  <si>
    <t>1.3</t>
  </si>
  <si>
    <t>ФУНКЦИОНИРОВАНИЕ ПРАВИТЕЛЬСТВА РФ, ВЫСШИХ ОРГАНОВ</t>
  </si>
  <si>
    <t>1.3.1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</si>
  <si>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</si>
  <si>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</si>
  <si>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</si>
  <si>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</si>
  <si>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</si>
  <si>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</si>
  <si>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</si>
  <si>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1.3.2.1.1.1</t>
  </si>
  <si>
    <t>1.3.2.1.1.2</t>
  </si>
  <si>
    <t>1.5</t>
  </si>
  <si>
    <t>РЕЗЕРВНЫЕ ФОНДЫ</t>
  </si>
  <si>
    <t>0112</t>
  </si>
  <si>
    <t>1.5.1</t>
  </si>
  <si>
    <t>Резервный фонд местной администрации</t>
  </si>
  <si>
    <t>1.5.1.1</t>
  </si>
  <si>
    <t>013</t>
  </si>
  <si>
    <t>1.6</t>
  </si>
  <si>
    <t>ДРУГИЕ ОБЩЕГОСУДАРСТВЕННЫЕ ВОПРОСЫ</t>
  </si>
  <si>
    <t>0114</t>
  </si>
  <si>
    <t>1.6.1</t>
  </si>
  <si>
    <t xml:space="preserve">Осуществление в порядке и формах, установленных законом </t>
  </si>
  <si>
    <t>242</t>
  </si>
  <si>
    <t>1.6.1.1.1</t>
  </si>
  <si>
    <t>2</t>
  </si>
  <si>
    <t xml:space="preserve">НАЦИОНАЛЬНАЯ БЕЗОПАСНОСТЬ И ПРАВООХРАНИТЕЛЬНАЯ </t>
  </si>
  <si>
    <t xml:space="preserve"> ДЕЯТЕЛЬНОСТЬ</t>
  </si>
  <si>
    <t>2.1</t>
  </si>
  <si>
    <t>2.1.1</t>
  </si>
  <si>
    <t>2.1.1.1.1</t>
  </si>
  <si>
    <t xml:space="preserve"> ЖИЛИЩНО-КОММУНАЛЬНОЕ ХОЗЯЙСТВО</t>
  </si>
  <si>
    <t>3.1</t>
  </si>
  <si>
    <t>ЖИЛИЩНОЕ ХОЗЯЙСТВО</t>
  </si>
  <si>
    <t>3.1.1</t>
  </si>
  <si>
    <t>3.1.1.1.1</t>
  </si>
  <si>
    <t>Расходы на установку металлических дверей в подъездах домов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</si>
  <si>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</si>
  <si>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</si>
  <si>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</si>
  <si>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</si>
  <si>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</si>
  <si>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</si>
  <si>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</si>
  <si>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</si>
  <si>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</si>
  <si>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</si>
  <si>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</si>
  <si>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</si>
  <si>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</si>
  <si>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</si>
  <si>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</si>
  <si>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</si>
  <si>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</si>
  <si>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</si>
  <si>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</si>
  <si>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</si>
  <si>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</si>
  <si>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</si>
  <si>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</si>
  <si>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</si>
  <si>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</si>
  <si>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</si>
  <si>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</si>
  <si>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</si>
  <si>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</si>
  <si>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</si>
  <si>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</si>
  <si>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</si>
  <si>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КУЛЬТУРА, КИНЕМАТОГРАФИЯ И СРЕДСТВА МАССОВОЙ ИНФОРМАЦИИ</t>
  </si>
  <si>
    <t>5.1</t>
  </si>
  <si>
    <t>КУЛЬТУРА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</si>
  <si>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</si>
  <si>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</si>
  <si>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5.1.1.2</t>
  </si>
  <si>
    <t>5.2</t>
  </si>
  <si>
    <t>ПЕРИОДИЧЕСКАЯ ПЕЧАТЬ И ИЗДАТЕЛЬСТВА</t>
  </si>
  <si>
    <t>5.2.1</t>
  </si>
  <si>
    <t xml:space="preserve">Периодические издания, утвержденные представительными </t>
  </si>
  <si>
    <t>органами местного самоуправления</t>
  </si>
  <si>
    <t>5.2.1.1</t>
  </si>
  <si>
    <t>Выпуск газеты "Вестник МО МО № 71" согласно адресной программе</t>
  </si>
  <si>
    <t>5.2.2</t>
  </si>
  <si>
    <t>Опубликование муниципальных правовых актов в средствах</t>
  </si>
  <si>
    <t>массовой информации</t>
  </si>
  <si>
    <t>6</t>
  </si>
  <si>
    <t>ЗДРАВООХРАНЕНИЕ И СПОРТ</t>
  </si>
  <si>
    <t>6.1</t>
  </si>
  <si>
    <t>ФИЗИЧЕСКАЯ  КУЛЬТУРА  И  СПОРТ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</si>
  <si>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</si>
  <si>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</si>
  <si>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</si>
  <si>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</si>
  <si>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</si>
  <si>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</si>
  <si>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</si>
  <si>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</si>
  <si>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</si>
  <si>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</si>
  <si>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>7.1.2</t>
  </si>
  <si>
    <t>7.1.2.1.1</t>
  </si>
  <si>
    <t>Оплата труда приемных родителей согласно адресной программе</t>
  </si>
  <si>
    <t>0908</t>
  </si>
  <si>
    <t>Мероприятия по предупреждению и ликвидации последствий ЧС и СБ</t>
  </si>
  <si>
    <t>природного и техногенного характера согласно адресной программе</t>
  </si>
  <si>
    <t xml:space="preserve"> пособия детям, находящимся под опекой</t>
  </si>
  <si>
    <t xml:space="preserve"> пособия детям, находящимся в приемных семьях</t>
  </si>
  <si>
    <r>
      <t xml:space="preserve">Расходы на выплату пособий согласно адресной программе, </t>
    </r>
    <r>
      <rPr>
        <i/>
        <sz val="8"/>
        <rFont val="Arial Cyr"/>
        <family val="2"/>
      </rPr>
      <t>в том числе:</t>
    </r>
  </si>
  <si>
    <t>2009г,</t>
  </si>
  <si>
    <t>РОССИЙСКОЙ ФЕДЕРАЦИИ  И МУНИЦИПАЛЬНОГО ОБРАЗОВАНИЯ</t>
  </si>
  <si>
    <t>002 01 00</t>
  </si>
  <si>
    <t>ОРГАНОВ ГОСУДАРСТВЕННОЙ ВЛАСТИ И</t>
  </si>
  <si>
    <t>ПРЕДСТАВИТЕЛЬНЫХ ОРГАНОВ МЕСТНОГО САМОУПРАВЛЕНИЯ</t>
  </si>
  <si>
    <t>002 03 02</t>
  </si>
  <si>
    <t>1.2.2.2.1</t>
  </si>
  <si>
    <t>1.2.2.2.2</t>
  </si>
  <si>
    <t>1.2.2.1.3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</si>
  <si>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</si>
  <si>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</si>
  <si>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</si>
  <si>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</si>
  <si>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</si>
  <si>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</si>
  <si>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</si>
  <si>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</si>
  <si>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ИСПОЛНИТЕЛЬНОЙ ВЛАСТИ СУБЪЕКТОВ РФ,  МЕСТНЫХ АДМИНИСТРАЦИЙ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</si>
  <si>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</si>
  <si>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</si>
  <si>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</si>
  <si>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</si>
  <si>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</si>
  <si>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</si>
  <si>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</si>
  <si>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</si>
  <si>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</si>
  <si>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</si>
  <si>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</si>
  <si>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</si>
  <si>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</si>
  <si>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</si>
  <si>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1.3.3.1.1.1</t>
  </si>
  <si>
    <t>1.3.3.1.1.2</t>
  </si>
  <si>
    <t>1.3.3.1.2.1</t>
  </si>
  <si>
    <t>1.3.3.2.1</t>
  </si>
  <si>
    <t>1.3.3.2.2</t>
  </si>
  <si>
    <t>1.3.4</t>
  </si>
  <si>
    <t>002 06 03</t>
  </si>
  <si>
    <t>1.3.4.1.1.1</t>
  </si>
  <si>
    <t xml:space="preserve">протоколы об административных правонарушениях, </t>
  </si>
  <si>
    <t>070 01 00</t>
  </si>
  <si>
    <t>092 01 00</t>
  </si>
  <si>
    <t xml:space="preserve">Защита населения и территорий от последствий чрезвычайных </t>
  </si>
  <si>
    <t>ситуаций природного и техногенного характера, гражданская оборона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</si>
  <si>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</si>
  <si>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</si>
  <si>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</si>
  <si>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</si>
  <si>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</si>
  <si>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 xml:space="preserve">и территорий от чрезвычайных ситуаций природного  </t>
  </si>
  <si>
    <t xml:space="preserve">Муниципальные целевые программы по защите населения </t>
  </si>
  <si>
    <t>и техногенного характера, гражданской обороне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</si>
  <si>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</si>
  <si>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</si>
  <si>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</si>
  <si>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</si>
  <si>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795 01 00</t>
  </si>
  <si>
    <t>2.1.2.1.1.1</t>
  </si>
  <si>
    <t>Муниципальные целевые программы по повышению уровня защищенности</t>
  </si>
  <si>
    <t xml:space="preserve"> жилищного фонда на территории муниципального образования</t>
  </si>
  <si>
    <t>795 04 00</t>
  </si>
  <si>
    <t>3.2.5</t>
  </si>
  <si>
    <t>3.2.5.1</t>
  </si>
  <si>
    <t>3.2.6</t>
  </si>
  <si>
    <t>431 01 00</t>
  </si>
  <si>
    <t>600 01 01</t>
  </si>
  <si>
    <t>600 01 03</t>
  </si>
  <si>
    <t>600 01 05</t>
  </si>
  <si>
    <t>600 02 03</t>
  </si>
  <si>
    <t>600 03 01</t>
  </si>
  <si>
    <t>600 03 02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</si>
  <si>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</si>
  <si>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</si>
  <si>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</si>
  <si>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</si>
  <si>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457 01 00</t>
  </si>
  <si>
    <t>457 01 01</t>
  </si>
  <si>
    <t>457 03 00</t>
  </si>
  <si>
    <t>512 01 00</t>
  </si>
  <si>
    <t>520 13 01</t>
  </si>
  <si>
    <t>Содержание ребенка в семье опекуна и приемной семье</t>
  </si>
  <si>
    <t xml:space="preserve">Оплата труда приемного родителя </t>
  </si>
  <si>
    <t>7.1.1.1.1.1</t>
  </si>
  <si>
    <t>7.1.1.1.1.2</t>
  </si>
  <si>
    <t>520 13 02</t>
  </si>
  <si>
    <t xml:space="preserve">  в том числе:</t>
  </si>
  <si>
    <t>РАСХОДЫ МО МО ВОЛКОВСКОЕ</t>
  </si>
  <si>
    <t>1.2.2.1.2.6</t>
  </si>
  <si>
    <t>тыс. руб</t>
  </si>
  <si>
    <t>Организация и осуществление деятельности по опеке и попечительству</t>
  </si>
  <si>
    <r>
      <t xml:space="preserve">на </t>
    </r>
    <r>
      <rPr>
        <b/>
        <sz val="9"/>
        <rFont val="Arial Cyr"/>
        <family val="2"/>
      </rPr>
      <t>2009</t>
    </r>
  </si>
  <si>
    <t>Прогноз</t>
  </si>
  <si>
    <t xml:space="preserve">Вып. </t>
  </si>
  <si>
    <t>на 21.10</t>
  </si>
  <si>
    <t>эконом.</t>
  </si>
  <si>
    <t xml:space="preserve">Вознаграждение депутатам, осуществляющим свои полномочия </t>
  </si>
  <si>
    <t xml:space="preserve">Прочие расходы </t>
  </si>
  <si>
    <t>Расходы согласно адресной программе на 2010 год</t>
  </si>
  <si>
    <t>Глава  Администрации  МО  МО  Волковское                                                                   А.М.Мигас</t>
  </si>
  <si>
    <t>5.1.1.1.1</t>
  </si>
  <si>
    <t>5.1.1.1.2</t>
  </si>
  <si>
    <t>4.1.2.2</t>
  </si>
  <si>
    <t>4.1.1.2</t>
  </si>
  <si>
    <t>6.1.1.1.1</t>
  </si>
  <si>
    <t>6.1.1.2</t>
  </si>
  <si>
    <t>1.3.3.1.2.2</t>
  </si>
  <si>
    <t>600 00 00</t>
  </si>
  <si>
    <t>3.2.3.1.1</t>
  </si>
  <si>
    <t>3.2.3.2</t>
  </si>
  <si>
    <t>3.2.5.2</t>
  </si>
  <si>
    <t>4.1.1.1.2</t>
  </si>
  <si>
    <t>4.1.2.1.2</t>
  </si>
  <si>
    <t>6.1.1.1.2</t>
  </si>
  <si>
    <t>3.2.3.1.2</t>
  </si>
  <si>
    <t>3.2.4.1.1.1</t>
  </si>
  <si>
    <t>3.2.4.1.1.2</t>
  </si>
  <si>
    <t>3.2.4.2.1</t>
  </si>
  <si>
    <t>3.2.1.2</t>
  </si>
  <si>
    <t>3.2.1.3</t>
  </si>
  <si>
    <t>5.1.2.1</t>
  </si>
  <si>
    <t>6.1.2.1.</t>
  </si>
  <si>
    <t>Расходы на обучение неработающего населения согласно адресной программе</t>
  </si>
  <si>
    <t>2.1.1.1.2</t>
  </si>
  <si>
    <t xml:space="preserve">ИСПОЛНЕНИЕ    БЮДЖЕТА    ВНУТРИГОРОДСКОГО    МУНИЦИПАЛЬНОГО   ОБРАЗОВАНИЯ   </t>
  </si>
  <si>
    <t>ПО  ВЕДОМСТВЕННОЙ  СТРУКТУРЕ  РАСХОДОВ</t>
  </si>
  <si>
    <t>%</t>
  </si>
  <si>
    <t>раз-</t>
  </si>
  <si>
    <t xml:space="preserve">                            в том числе: в составе Муниципального Совета -  2 человека; в составе Местной Администрации - 15 человек.</t>
  </si>
  <si>
    <t>САНКТ-ПЕТЕРБУРГА  МУНИЦИПАЛЬНЫЙ ОКРУГ  ВОЛКОВСКОЕ  В 2010  ГОДУ</t>
  </si>
  <si>
    <t>ПЛАН,</t>
  </si>
  <si>
    <t>ФАКТ,</t>
  </si>
  <si>
    <t>исп.</t>
  </si>
  <si>
    <t>3.2.2.2</t>
  </si>
  <si>
    <t>Примечание:  1. Фактическая численность муниципальных служащих по состоянию на 01.01.2011г. составила 17 человек,</t>
  </si>
  <si>
    <t xml:space="preserve">                         2.  Расходы на их содержание составили  10737,9 тыс. рублей</t>
  </si>
  <si>
    <t>Начисления на выплаты по оплате труда</t>
  </si>
  <si>
    <t>Работы, услуги по содержанию имущества</t>
  </si>
  <si>
    <t>Прочие работы,  услуги</t>
  </si>
  <si>
    <t>Приложение 2</t>
  </si>
  <si>
    <t xml:space="preserve">к решению Муниципального Совета МО Волковское от 03.03.2011г № 9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</si>
</sst>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28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49" fontId="20" fillId="0" borderId="24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8" xfId="0" applyFont="1" applyBorder="1" applyAlignment="1">
      <alignment/>
    </xf>
    <xf numFmtId="0" fontId="6" fillId="0" borderId="16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5" fontId="20" fillId="0" borderId="24" xfId="0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0" borderId="22" xfId="0" applyNumberFormat="1" applyFont="1" applyBorder="1" applyAlignment="1">
      <alignment horizontal="center"/>
    </xf>
    <xf numFmtId="165" fontId="19" fillId="0" borderId="23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165" fontId="20" fillId="0" borderId="22" xfId="0" applyNumberFormat="1" applyFont="1" applyBorder="1" applyAlignment="1">
      <alignment horizontal="center"/>
    </xf>
    <xf numFmtId="165" fontId="20" fillId="0" borderId="2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26" xfId="0" applyNumberFormat="1" applyFont="1" applyBorder="1" applyAlignment="1">
      <alignment horizontal="center"/>
    </xf>
    <xf numFmtId="165" fontId="20" fillId="0" borderId="2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0" fillId="0" borderId="24" xfId="0" applyNumberFormat="1" applyFont="1" applyBorder="1" applyAlignment="1">
      <alignment/>
    </xf>
    <xf numFmtId="165" fontId="19" fillId="0" borderId="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center"/>
    </xf>
    <xf numFmtId="165" fontId="19" fillId="0" borderId="32" xfId="0" applyNumberFormat="1" applyFont="1" applyBorder="1" applyAlignment="1">
      <alignment horizontal="center"/>
    </xf>
    <xf numFmtId="165" fontId="19" fillId="0" borderId="29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20" fillId="0" borderId="32" xfId="0" applyFont="1" applyBorder="1" applyAlignment="1">
      <alignment/>
    </xf>
    <xf numFmtId="1" fontId="6" fillId="0" borderId="3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5" fontId="19" fillId="0" borderId="27" xfId="0" applyNumberFormat="1" applyFont="1" applyBorder="1" applyAlignment="1">
      <alignment horizontal="center"/>
    </xf>
    <xf numFmtId="165" fontId="20" fillId="0" borderId="29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165" fontId="20" fillId="0" borderId="21" xfId="0" applyNumberFormat="1" applyFont="1" applyBorder="1" applyAlignment="1">
      <alignment horizontal="center"/>
    </xf>
    <xf numFmtId="165" fontId="20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165" fontId="20" fillId="0" borderId="28" xfId="0" applyNumberFormat="1" applyFont="1" applyBorder="1" applyAlignment="1">
      <alignment horizontal="center"/>
    </xf>
    <xf numFmtId="165" fontId="20" fillId="0" borderId="36" xfId="0" applyNumberFormat="1" applyFont="1" applyBorder="1" applyAlignment="1">
      <alignment horizontal="center"/>
    </xf>
    <xf numFmtId="165" fontId="19" fillId="0" borderId="25" xfId="0" applyNumberFormat="1" applyFont="1" applyBorder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/>
    </xf>
    <xf numFmtId="165" fontId="19" fillId="0" borderId="19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24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6" fontId="24" fillId="0" borderId="9" xfId="0" applyNumberFormat="1" applyFont="1" applyBorder="1" applyAlignment="1">
      <alignment horizontal="center"/>
    </xf>
    <xf numFmtId="166" fontId="24" fillId="0" borderId="16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24" fillId="0" borderId="26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5" fillId="0" borderId="26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4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0" fontId="20" fillId="0" borderId="2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3"/>
  <sheetViews>
    <sheetView tabSelected="1" view="pageBreakPreview" zoomScaleSheetLayoutView="100" workbookViewId="0" topLeftCell="E1">
      <selection activeCell="Q6" sqref="Q6"/>
    </sheetView>
  </sheetViews>
  <sheetFormatPr defaultColWidth="9.00390625" defaultRowHeight="12.75"/>
  <cols>
    <col min="1" max="1" width="9.25390625" style="34" customWidth="1"/>
    <col min="2" max="2" width="66.00390625" style="0" customWidth="1"/>
    <col min="3" max="3" width="5.00390625" style="0" customWidth="1"/>
    <col min="4" max="4" width="5.625" style="0" customWidth="1"/>
    <col min="5" max="5" width="8.625" style="0" customWidth="1"/>
    <col min="6" max="6" width="5.25390625" style="22" customWidth="1"/>
    <col min="7" max="7" width="6.625" style="18" customWidth="1"/>
    <col min="8" max="8" width="8.125" style="18" hidden="1" customWidth="1"/>
    <col min="9" max="9" width="7.125" style="18" hidden="1" customWidth="1"/>
    <col min="10" max="10" width="8.75390625" style="18" hidden="1" customWidth="1"/>
    <col min="11" max="11" width="8.875" style="18" customWidth="1"/>
    <col min="12" max="12" width="9.25390625" style="18" customWidth="1"/>
    <col min="13" max="13" width="6.125" style="18" customWidth="1"/>
    <col min="14" max="14" width="5.75390625" style="18" customWidth="1"/>
    <col min="15" max="15" width="6.625" style="18" hidden="1" customWidth="1"/>
    <col min="16" max="16" width="8.625" style="18" hidden="1" customWidth="1"/>
    <col min="17" max="17" width="8.375" style="18" customWidth="1"/>
    <col min="18" max="18" width="9.00390625" style="0" customWidth="1"/>
    <col min="19" max="19" width="10.00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00390625" style="0" customWidth="1"/>
    <col min="25" max="25" width="10.375" style="0" customWidth="1"/>
    <col min="26" max="26" width="10.25390625" style="0" customWidth="1"/>
    <col min="27" max="27" width="10.375" style="0" customWidth="1"/>
    <col min="28" max="28" width="9.25390625" style="0" customWidth="1"/>
    <col min="29" max="29" width="11.125" style="0" customWidth="1"/>
    <col min="30" max="30" width="7.75390625" style="0" customWidth="1"/>
    <col min="31" max="31" width="5.75390625" style="0" customWidth="1"/>
    <col min="32" max="32" width="5.625" style="0" customWidth="1"/>
    <col min="33" max="33" width="5.75390625" style="0" customWidth="1"/>
    <col min="34" max="34" width="6.125" style="0" customWidth="1"/>
    <col min="35" max="35" width="6.625" style="0" customWidth="1"/>
    <col min="36" max="36" width="6.00390625" style="0" customWidth="1"/>
    <col min="37" max="37" width="5.375" style="0" customWidth="1"/>
    <col min="38" max="38" width="6.125" style="0" customWidth="1"/>
    <col min="39" max="39" width="7.125" style="0" customWidth="1"/>
    <col min="40" max="40" width="6.375" style="0" customWidth="1"/>
    <col min="41" max="41" width="5.375" style="0" customWidth="1"/>
    <col min="42" max="42" width="5.75390625" style="0" customWidth="1"/>
    <col min="43" max="44" width="5.875" style="0" customWidth="1"/>
    <col min="45" max="45" width="5.75390625" style="0" customWidth="1"/>
    <col min="46" max="46" width="5.375" style="0" customWidth="1"/>
    <col min="47" max="47" width="5.625" style="0" customWidth="1"/>
  </cols>
  <sheetData>
    <row r="1" spans="1:48" ht="11.25" customHeight="1">
      <c r="A1" s="113"/>
      <c r="B1" s="114"/>
      <c r="C1" s="114"/>
      <c r="D1" s="114"/>
      <c r="E1" s="117"/>
      <c r="F1" s="118"/>
      <c r="G1" s="119"/>
      <c r="H1" s="119"/>
      <c r="I1" s="119"/>
      <c r="J1" s="119"/>
      <c r="K1" s="119"/>
      <c r="L1" s="119"/>
      <c r="M1" s="403" t="s">
        <v>410</v>
      </c>
      <c r="N1" s="155"/>
      <c r="O1" s="155"/>
      <c r="P1" s="155"/>
      <c r="Q1" s="119"/>
      <c r="R1" s="119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1:48" ht="10.5" customHeight="1">
      <c r="A2" s="113"/>
      <c r="B2" s="114"/>
      <c r="C2" s="114"/>
      <c r="D2" s="114"/>
      <c r="E2" s="117"/>
      <c r="F2" s="118"/>
      <c r="G2" s="119"/>
      <c r="H2" s="119"/>
      <c r="I2" s="119"/>
      <c r="J2" s="119"/>
      <c r="K2" s="119"/>
      <c r="L2" s="119"/>
      <c r="M2" s="403" t="s">
        <v>411</v>
      </c>
      <c r="N2" s="155"/>
      <c r="O2" s="155"/>
      <c r="P2" s="155"/>
      <c r="Q2" s="119"/>
      <c r="R2" s="119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ht="11.25" customHeight="1">
      <c r="A3" s="37"/>
      <c r="B3" s="364"/>
      <c r="C3" s="348" t="s">
        <v>395</v>
      </c>
      <c r="D3" s="115"/>
      <c r="E3" s="119"/>
      <c r="F3" s="118"/>
      <c r="G3" s="116"/>
      <c r="H3" s="116"/>
      <c r="I3" s="116"/>
      <c r="J3" s="116"/>
      <c r="K3" s="116"/>
      <c r="L3" s="116"/>
      <c r="M3" s="320"/>
      <c r="N3" s="155"/>
      <c r="O3" s="155"/>
      <c r="P3" s="155"/>
      <c r="Q3" s="116"/>
      <c r="R3" s="120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ht="13.5" customHeight="1">
      <c r="A4" s="37"/>
      <c r="B4" s="364"/>
      <c r="C4" s="348" t="s">
        <v>400</v>
      </c>
      <c r="D4" s="162"/>
      <c r="E4" s="162"/>
      <c r="F4" s="163"/>
      <c r="P4" s="164"/>
      <c r="R4" s="321"/>
      <c r="S4" s="86"/>
      <c r="T4" s="86"/>
      <c r="U4" s="86"/>
      <c r="V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48" ht="13.5" customHeight="1" thickBot="1">
      <c r="A5" s="37"/>
      <c r="B5" s="364"/>
      <c r="C5" s="348" t="s">
        <v>396</v>
      </c>
      <c r="D5" s="162"/>
      <c r="E5" s="162"/>
      <c r="F5" s="163"/>
      <c r="P5" s="164"/>
      <c r="R5" s="321"/>
      <c r="S5" s="86"/>
      <c r="T5" s="86"/>
      <c r="U5" s="86"/>
      <c r="V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</row>
    <row r="6" spans="1:48" ht="12" customHeight="1">
      <c r="A6" s="107" t="s">
        <v>23</v>
      </c>
      <c r="B6" s="105" t="s">
        <v>0</v>
      </c>
      <c r="C6" s="94" t="s">
        <v>99</v>
      </c>
      <c r="D6" s="101" t="s">
        <v>99</v>
      </c>
      <c r="E6" s="94" t="s">
        <v>99</v>
      </c>
      <c r="F6" s="102" t="s">
        <v>99</v>
      </c>
      <c r="G6" s="101" t="s">
        <v>102</v>
      </c>
      <c r="H6" s="175" t="s">
        <v>128</v>
      </c>
      <c r="I6" s="175" t="s">
        <v>364</v>
      </c>
      <c r="J6" s="175" t="s">
        <v>363</v>
      </c>
      <c r="K6" s="175" t="s">
        <v>401</v>
      </c>
      <c r="L6" s="175" t="s">
        <v>402</v>
      </c>
      <c r="M6" s="175" t="s">
        <v>397</v>
      </c>
      <c r="N6" s="171"/>
      <c r="O6" s="305"/>
      <c r="P6" s="101" t="s">
        <v>128</v>
      </c>
      <c r="Q6" s="227"/>
      <c r="R6" s="227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ht="11.25" customHeight="1">
      <c r="A7" s="108" t="s">
        <v>24</v>
      </c>
      <c r="B7" s="106"/>
      <c r="C7" s="93" t="s">
        <v>108</v>
      </c>
      <c r="D7" s="91" t="s">
        <v>398</v>
      </c>
      <c r="E7" s="93" t="s">
        <v>127</v>
      </c>
      <c r="F7" s="103" t="s">
        <v>100</v>
      </c>
      <c r="G7" s="91" t="s">
        <v>366</v>
      </c>
      <c r="H7" s="91" t="s">
        <v>362</v>
      </c>
      <c r="I7" s="91" t="s">
        <v>365</v>
      </c>
      <c r="J7" s="91" t="s">
        <v>362</v>
      </c>
      <c r="K7" s="91"/>
      <c r="L7" s="91"/>
      <c r="M7" s="91" t="s">
        <v>403</v>
      </c>
      <c r="N7" s="171"/>
      <c r="O7" s="306"/>
      <c r="P7" s="91" t="s">
        <v>271</v>
      </c>
      <c r="Q7" s="93"/>
      <c r="R7" s="227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</row>
    <row r="8" spans="1:48" ht="11.25" customHeight="1" thickBot="1">
      <c r="A8" s="109"/>
      <c r="B8" s="97"/>
      <c r="C8" s="96"/>
      <c r="D8" s="92" t="s">
        <v>109</v>
      </c>
      <c r="E8" s="99" t="s">
        <v>1</v>
      </c>
      <c r="F8" s="104" t="s">
        <v>101</v>
      </c>
      <c r="G8" s="92" t="s">
        <v>1</v>
      </c>
      <c r="H8" s="92" t="s">
        <v>360</v>
      </c>
      <c r="I8" s="92"/>
      <c r="J8" s="92" t="s">
        <v>360</v>
      </c>
      <c r="K8" s="92" t="s">
        <v>360</v>
      </c>
      <c r="L8" s="92" t="s">
        <v>360</v>
      </c>
      <c r="M8" s="91"/>
      <c r="N8" s="93"/>
      <c r="O8" s="307"/>
      <c r="P8" s="92" t="s">
        <v>129</v>
      </c>
      <c r="Q8" s="93"/>
      <c r="R8" s="93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70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</row>
    <row r="9" spans="1:48" s="3" customFormat="1" ht="13.5" customHeight="1">
      <c r="A9" s="292"/>
      <c r="B9" s="293" t="s">
        <v>358</v>
      </c>
      <c r="C9" s="294">
        <v>0</v>
      </c>
      <c r="D9" s="295"/>
      <c r="E9" s="177"/>
      <c r="F9" s="176"/>
      <c r="G9" s="178"/>
      <c r="H9" s="326" t="e">
        <f>SUM(H172)</f>
        <v>#REF!</v>
      </c>
      <c r="I9" s="326" t="e">
        <f>SUM(I172)</f>
        <v>#REF!</v>
      </c>
      <c r="J9" s="326" t="e">
        <f>SUM(J172)</f>
        <v>#REF!</v>
      </c>
      <c r="K9" s="376">
        <v>62074.3</v>
      </c>
      <c r="L9" s="389">
        <v>57074.1</v>
      </c>
      <c r="M9" s="388">
        <f>(L9/K9)*100</f>
        <v>91.94481452066313</v>
      </c>
      <c r="N9" s="270"/>
      <c r="O9" s="286" t="e">
        <f>SUM(O172)</f>
        <v>#REF!</v>
      </c>
      <c r="P9" s="273" t="e">
        <f>SUM(P172)</f>
        <v>#REF!</v>
      </c>
      <c r="Q9" s="386"/>
      <c r="R9" s="252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</row>
    <row r="10" spans="1:48" s="3" customFormat="1" ht="9.75" customHeight="1">
      <c r="A10" s="296"/>
      <c r="B10" s="299" t="s">
        <v>357</v>
      </c>
      <c r="C10" s="129"/>
      <c r="D10" s="176"/>
      <c r="E10" s="177"/>
      <c r="F10" s="176"/>
      <c r="G10" s="178"/>
      <c r="H10" s="329"/>
      <c r="I10" s="329"/>
      <c r="J10" s="329"/>
      <c r="K10" s="336"/>
      <c r="L10" s="383"/>
      <c r="M10" s="331"/>
      <c r="N10" s="270"/>
      <c r="O10" s="286"/>
      <c r="P10" s="273"/>
      <c r="Q10" s="386"/>
      <c r="R10" s="252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</row>
    <row r="11" spans="1:48" s="8" customFormat="1" ht="12.75" customHeight="1">
      <c r="A11" s="182" t="s">
        <v>131</v>
      </c>
      <c r="B11" s="183" t="s">
        <v>132</v>
      </c>
      <c r="C11" s="177" t="s">
        <v>107</v>
      </c>
      <c r="D11" s="176" t="s">
        <v>104</v>
      </c>
      <c r="E11" s="177"/>
      <c r="F11" s="176"/>
      <c r="G11" s="178"/>
      <c r="H11" s="326" t="e">
        <f>SUM(H12,H17,H36,H67,H70)</f>
        <v>#REF!</v>
      </c>
      <c r="I11" s="326" t="e">
        <f>SUM(I12,I17,I36,I67,I70)</f>
        <v>#REF!</v>
      </c>
      <c r="J11" s="326" t="e">
        <f>SUM(J12,J17,J36,J67,J70)</f>
        <v>#REF!</v>
      </c>
      <c r="K11" s="336">
        <v>18078.1</v>
      </c>
      <c r="L11" s="383">
        <v>16656.7</v>
      </c>
      <c r="M11" s="334">
        <f aca="true" t="shared" si="0" ref="M11:M70">(L11/K11)*100</f>
        <v>92.13744807252976</v>
      </c>
      <c r="N11" s="270"/>
      <c r="O11" s="286" t="e">
        <f>SUM(O12,O17,O36,#REF!,O67,O70)</f>
        <v>#REF!</v>
      </c>
      <c r="P11" s="273" t="e">
        <f>SUM(P12,P17,P36,#REF!,P67,P70)</f>
        <v>#REF!</v>
      </c>
      <c r="Q11" s="386"/>
      <c r="R11" s="252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</row>
    <row r="12" spans="1:48" s="8" customFormat="1" ht="11.25" customHeight="1">
      <c r="A12" s="189" t="s">
        <v>133</v>
      </c>
      <c r="B12" s="190" t="s">
        <v>134</v>
      </c>
      <c r="C12" s="209">
        <v>892</v>
      </c>
      <c r="D12" s="191" t="s">
        <v>130</v>
      </c>
      <c r="E12" s="192"/>
      <c r="F12" s="191"/>
      <c r="G12" s="166"/>
      <c r="H12" s="330" t="e">
        <f>SUM(H14)</f>
        <v>#REF!</v>
      </c>
      <c r="I12" s="330" t="e">
        <f>SUM(I14)</f>
        <v>#REF!</v>
      </c>
      <c r="J12" s="330" t="e">
        <f>SUM(J14)</f>
        <v>#REF!</v>
      </c>
      <c r="K12" s="342">
        <v>811.1</v>
      </c>
      <c r="L12" s="381">
        <v>811</v>
      </c>
      <c r="M12" s="330">
        <f t="shared" si="0"/>
        <v>99.98767106398716</v>
      </c>
      <c r="N12" s="270"/>
      <c r="O12" s="287" t="e">
        <f>SUM(O14)</f>
        <v>#REF!</v>
      </c>
      <c r="P12" s="271" t="e">
        <f>SUM(P14)</f>
        <v>#REF!</v>
      </c>
      <c r="Q12" s="386"/>
      <c r="R12" s="252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</row>
    <row r="13" spans="1:48" s="8" customFormat="1" ht="10.5" customHeight="1">
      <c r="A13" s="167"/>
      <c r="B13" s="168" t="s">
        <v>272</v>
      </c>
      <c r="C13" s="217"/>
      <c r="D13" s="193"/>
      <c r="E13" s="194"/>
      <c r="F13" s="193"/>
      <c r="G13" s="195"/>
      <c r="H13" s="329"/>
      <c r="I13" s="329"/>
      <c r="J13" s="329"/>
      <c r="K13" s="336"/>
      <c r="L13" s="383"/>
      <c r="M13" s="329"/>
      <c r="N13" s="270"/>
      <c r="O13" s="286"/>
      <c r="P13" s="273"/>
      <c r="Q13" s="386"/>
      <c r="R13" s="252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</row>
    <row r="14" spans="1:48" s="8" customFormat="1" ht="12" customHeight="1">
      <c r="A14" s="134" t="s">
        <v>135</v>
      </c>
      <c r="B14" s="362" t="s">
        <v>136</v>
      </c>
      <c r="C14" s="128">
        <v>892</v>
      </c>
      <c r="D14" s="186" t="s">
        <v>130</v>
      </c>
      <c r="E14" s="187" t="s">
        <v>273</v>
      </c>
      <c r="F14" s="186"/>
      <c r="G14" s="188"/>
      <c r="H14" s="331" t="e">
        <f>SUM(#REF!,H19)</f>
        <v>#REF!</v>
      </c>
      <c r="I14" s="331" t="e">
        <f>SUM(#REF!,I19)</f>
        <v>#REF!</v>
      </c>
      <c r="J14" s="331" t="e">
        <f>SUM(#REF!,J19)</f>
        <v>#REF!</v>
      </c>
      <c r="K14" s="339">
        <v>811.1</v>
      </c>
      <c r="L14" s="384">
        <v>811</v>
      </c>
      <c r="M14" s="329">
        <f t="shared" si="0"/>
        <v>99.98767106398716</v>
      </c>
      <c r="N14" s="270"/>
      <c r="O14" s="288" t="e">
        <f>SUM(#REF!,O19)</f>
        <v>#REF!</v>
      </c>
      <c r="P14" s="274" t="e">
        <f>SUM(#REF!,P19)</f>
        <v>#REF!</v>
      </c>
      <c r="Q14" s="386"/>
      <c r="R14" s="252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</row>
    <row r="15" spans="1:48" s="8" customFormat="1" ht="12" customHeight="1">
      <c r="A15" s="198" t="s">
        <v>138</v>
      </c>
      <c r="B15" s="212" t="s">
        <v>110</v>
      </c>
      <c r="C15" s="353">
        <v>892</v>
      </c>
      <c r="D15" s="193" t="s">
        <v>130</v>
      </c>
      <c r="E15" s="194" t="s">
        <v>273</v>
      </c>
      <c r="F15" s="125" t="s">
        <v>137</v>
      </c>
      <c r="G15" s="195" t="s">
        <v>139</v>
      </c>
      <c r="H15" s="337">
        <v>628</v>
      </c>
      <c r="I15" s="337">
        <v>564</v>
      </c>
      <c r="J15" s="337">
        <v>628</v>
      </c>
      <c r="K15" s="338">
        <v>701.7</v>
      </c>
      <c r="L15" s="390">
        <v>701.7</v>
      </c>
      <c r="M15" s="343">
        <f t="shared" si="0"/>
        <v>100</v>
      </c>
      <c r="N15" s="269"/>
      <c r="O15" s="301"/>
      <c r="P15" s="275">
        <f>SUM(M15:O15)</f>
        <v>100</v>
      </c>
      <c r="Q15" s="387"/>
      <c r="R15" s="255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</row>
    <row r="16" spans="1:48" s="8" customFormat="1" ht="12" customHeight="1">
      <c r="A16" s="198" t="s">
        <v>140</v>
      </c>
      <c r="B16" s="201" t="s">
        <v>103</v>
      </c>
      <c r="C16" s="349">
        <v>892</v>
      </c>
      <c r="D16" s="193" t="s">
        <v>130</v>
      </c>
      <c r="E16" s="199" t="s">
        <v>273</v>
      </c>
      <c r="F16" s="200" t="s">
        <v>137</v>
      </c>
      <c r="G16" s="195" t="s">
        <v>141</v>
      </c>
      <c r="H16" s="333">
        <v>164</v>
      </c>
      <c r="I16" s="333">
        <v>98</v>
      </c>
      <c r="J16" s="333">
        <v>164</v>
      </c>
      <c r="K16" s="341">
        <v>109.4</v>
      </c>
      <c r="L16" s="391">
        <v>109.3</v>
      </c>
      <c r="M16" s="332">
        <f t="shared" si="0"/>
        <v>99.90859232175502</v>
      </c>
      <c r="N16" s="269"/>
      <c r="O16" s="308"/>
      <c r="P16" s="275">
        <f>SUM(M16:O16)</f>
        <v>99.90859232175502</v>
      </c>
      <c r="Q16" s="387"/>
      <c r="R16" s="255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</row>
    <row r="17" spans="1:48" s="8" customFormat="1" ht="11.25" customHeight="1">
      <c r="A17" s="208" t="s">
        <v>142</v>
      </c>
      <c r="B17" s="284" t="s">
        <v>143</v>
      </c>
      <c r="C17" s="350">
        <v>892</v>
      </c>
      <c r="D17" s="191" t="s">
        <v>111</v>
      </c>
      <c r="E17" s="192"/>
      <c r="F17" s="191"/>
      <c r="G17" s="166"/>
      <c r="H17" s="330" t="e">
        <f>SUM(H20,H24)</f>
        <v>#REF!</v>
      </c>
      <c r="I17" s="330" t="e">
        <f>SUM(I20,I24)</f>
        <v>#REF!</v>
      </c>
      <c r="J17" s="330" t="e">
        <f>SUM(J20,J24)</f>
        <v>#REF!</v>
      </c>
      <c r="K17" s="342">
        <v>3457.3</v>
      </c>
      <c r="L17" s="381">
        <v>2922.8</v>
      </c>
      <c r="M17" s="330">
        <f t="shared" si="0"/>
        <v>84.53995892748677</v>
      </c>
      <c r="N17" s="270"/>
      <c r="O17" s="287" t="e">
        <f>SUM(O24,#REF!)</f>
        <v>#REF!</v>
      </c>
      <c r="P17" s="271" t="e">
        <f>SUM(P24,#REF!)</f>
        <v>#REF!</v>
      </c>
      <c r="Q17" s="386"/>
      <c r="R17" s="252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</row>
    <row r="18" spans="1:48" s="8" customFormat="1" ht="9.75" customHeight="1">
      <c r="A18" s="213"/>
      <c r="B18" s="91" t="s">
        <v>274</v>
      </c>
      <c r="C18" s="221"/>
      <c r="D18" s="123"/>
      <c r="E18" s="196"/>
      <c r="F18" s="123"/>
      <c r="G18" s="197"/>
      <c r="H18" s="334"/>
      <c r="I18" s="334"/>
      <c r="J18" s="334"/>
      <c r="K18" s="335"/>
      <c r="L18" s="392"/>
      <c r="M18" s="334"/>
      <c r="N18" s="270"/>
      <c r="O18" s="300"/>
      <c r="P18" s="278"/>
      <c r="Q18" s="251"/>
      <c r="R18" s="252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</row>
    <row r="19" spans="1:48" s="8" customFormat="1" ht="9.75" customHeight="1">
      <c r="A19" s="218"/>
      <c r="B19" s="91" t="s">
        <v>275</v>
      </c>
      <c r="C19" s="351"/>
      <c r="D19" s="125"/>
      <c r="E19" s="207"/>
      <c r="F19" s="125"/>
      <c r="G19" s="285"/>
      <c r="H19" s="334"/>
      <c r="I19" s="334"/>
      <c r="J19" s="334"/>
      <c r="K19" s="335"/>
      <c r="L19" s="392"/>
      <c r="M19" s="329"/>
      <c r="N19" s="270"/>
      <c r="O19" s="286"/>
      <c r="P19" s="261"/>
      <c r="Q19" s="251"/>
      <c r="R19" s="252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</row>
    <row r="20" spans="1:48" s="8" customFormat="1" ht="11.25" customHeight="1">
      <c r="A20" s="189" t="s">
        <v>144</v>
      </c>
      <c r="B20" s="297" t="s">
        <v>367</v>
      </c>
      <c r="C20" s="209">
        <v>892</v>
      </c>
      <c r="D20" s="191" t="s">
        <v>111</v>
      </c>
      <c r="E20" s="192" t="s">
        <v>276</v>
      </c>
      <c r="F20" s="200"/>
      <c r="G20" s="203"/>
      <c r="H20" s="330" t="e">
        <f>SUM(#REF!)</f>
        <v>#REF!</v>
      </c>
      <c r="I20" s="330" t="e">
        <f>SUM(#REF!)</f>
        <v>#REF!</v>
      </c>
      <c r="J20" s="330" t="e">
        <f>SUM(#REF!)</f>
        <v>#REF!</v>
      </c>
      <c r="K20" s="342">
        <v>251</v>
      </c>
      <c r="L20" s="381">
        <v>49.6</v>
      </c>
      <c r="M20" s="334">
        <f t="shared" si="0"/>
        <v>19.760956175298805</v>
      </c>
      <c r="N20" s="270"/>
      <c r="O20" s="286"/>
      <c r="P20" s="261"/>
      <c r="Q20" s="251"/>
      <c r="R20" s="252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</row>
    <row r="21" spans="1:48" s="8" customFormat="1" ht="9" customHeight="1">
      <c r="A21" s="182"/>
      <c r="B21" s="183" t="s">
        <v>285</v>
      </c>
      <c r="C21" s="129"/>
      <c r="D21" s="176"/>
      <c r="E21" s="177"/>
      <c r="F21" s="176"/>
      <c r="G21" s="178"/>
      <c r="H21" s="329"/>
      <c r="I21" s="329"/>
      <c r="J21" s="329"/>
      <c r="K21" s="336"/>
      <c r="L21" s="383"/>
      <c r="M21" s="334"/>
      <c r="N21" s="270"/>
      <c r="O21" s="286"/>
      <c r="P21" s="261"/>
      <c r="Q21" s="251"/>
      <c r="R21" s="252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</row>
    <row r="22" spans="1:48" s="8" customFormat="1" ht="12" customHeight="1">
      <c r="A22" s="198" t="s">
        <v>145</v>
      </c>
      <c r="B22" s="132" t="s">
        <v>160</v>
      </c>
      <c r="C22" s="349">
        <v>892</v>
      </c>
      <c r="D22" s="193" t="s">
        <v>111</v>
      </c>
      <c r="E22" s="199" t="s">
        <v>276</v>
      </c>
      <c r="F22" s="200" t="s">
        <v>137</v>
      </c>
      <c r="G22" s="205" t="s">
        <v>161</v>
      </c>
      <c r="H22" s="332">
        <v>198</v>
      </c>
      <c r="I22" s="332">
        <v>143</v>
      </c>
      <c r="J22" s="332">
        <v>198</v>
      </c>
      <c r="K22" s="340">
        <v>199</v>
      </c>
      <c r="L22" s="377">
        <v>49.6</v>
      </c>
      <c r="M22" s="332">
        <f t="shared" si="0"/>
        <v>24.92462311557789</v>
      </c>
      <c r="N22" s="269"/>
      <c r="O22" s="286"/>
      <c r="P22" s="261"/>
      <c r="Q22" s="251"/>
      <c r="R22" s="252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</row>
    <row r="23" spans="1:48" s="8" customFormat="1" ht="12" customHeight="1">
      <c r="A23" s="198" t="s">
        <v>146</v>
      </c>
      <c r="B23" s="174" t="s">
        <v>103</v>
      </c>
      <c r="C23" s="352">
        <v>892</v>
      </c>
      <c r="D23" s="125" t="s">
        <v>111</v>
      </c>
      <c r="E23" s="207" t="s">
        <v>276</v>
      </c>
      <c r="F23" s="200" t="s">
        <v>137</v>
      </c>
      <c r="G23" s="203" t="s">
        <v>141</v>
      </c>
      <c r="H23" s="333">
        <v>52</v>
      </c>
      <c r="I23" s="333">
        <v>37</v>
      </c>
      <c r="J23" s="333">
        <v>52</v>
      </c>
      <c r="K23" s="341">
        <v>52</v>
      </c>
      <c r="L23" s="391">
        <v>0</v>
      </c>
      <c r="M23" s="343">
        <f t="shared" si="0"/>
        <v>0</v>
      </c>
      <c r="N23" s="269"/>
      <c r="O23" s="286"/>
      <c r="P23" s="261"/>
      <c r="Q23" s="251"/>
      <c r="R23" s="252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</row>
    <row r="24" spans="1:48" s="24" customFormat="1" ht="12" customHeight="1">
      <c r="A24" s="184" t="s">
        <v>157</v>
      </c>
      <c r="B24" s="185" t="s">
        <v>286</v>
      </c>
      <c r="C24" s="129">
        <v>892</v>
      </c>
      <c r="D24" s="186" t="s">
        <v>111</v>
      </c>
      <c r="E24" s="187" t="s">
        <v>287</v>
      </c>
      <c r="F24" s="186"/>
      <c r="G24" s="188"/>
      <c r="H24" s="331" t="e">
        <f>SUM(#REF!)</f>
        <v>#REF!</v>
      </c>
      <c r="I24" s="331" t="e">
        <f>SUM(#REF!)</f>
        <v>#REF!</v>
      </c>
      <c r="J24" s="331" t="e">
        <f>SUM(#REF!)</f>
        <v>#REF!</v>
      </c>
      <c r="K24" s="339">
        <v>3206.3</v>
      </c>
      <c r="L24" s="384">
        <v>2873.2</v>
      </c>
      <c r="M24" s="331">
        <f t="shared" si="0"/>
        <v>89.6110781898138</v>
      </c>
      <c r="N24" s="270"/>
      <c r="O24" s="286" t="e">
        <f>SUM(#REF!)</f>
        <v>#REF!</v>
      </c>
      <c r="P24" s="261" t="e">
        <f>SUM(#REF!)</f>
        <v>#REF!</v>
      </c>
      <c r="Q24" s="251"/>
      <c r="R24" s="252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</row>
    <row r="25" spans="1:48" ht="12" customHeight="1">
      <c r="A25" s="198" t="s">
        <v>158</v>
      </c>
      <c r="B25" s="130" t="s">
        <v>110</v>
      </c>
      <c r="C25" s="349">
        <v>892</v>
      </c>
      <c r="D25" s="193" t="s">
        <v>111</v>
      </c>
      <c r="E25" s="199" t="s">
        <v>287</v>
      </c>
      <c r="F25" s="204" t="s">
        <v>137</v>
      </c>
      <c r="G25" s="195" t="s">
        <v>139</v>
      </c>
      <c r="H25" s="332">
        <v>928</v>
      </c>
      <c r="I25" s="332">
        <v>822</v>
      </c>
      <c r="J25" s="332">
        <v>928</v>
      </c>
      <c r="K25" s="340">
        <v>1259.9</v>
      </c>
      <c r="L25" s="377">
        <v>1259.8</v>
      </c>
      <c r="M25" s="343">
        <f t="shared" si="0"/>
        <v>99.9920628621319</v>
      </c>
      <c r="N25" s="269"/>
      <c r="O25" s="301"/>
      <c r="P25" s="264">
        <f>SUM(M25:O25)</f>
        <v>99.9920628621319</v>
      </c>
      <c r="Q25" s="254"/>
      <c r="R25" s="255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</row>
    <row r="26" spans="1:48" ht="12" customHeight="1">
      <c r="A26" s="198" t="s">
        <v>159</v>
      </c>
      <c r="B26" s="174" t="s">
        <v>407</v>
      </c>
      <c r="C26" s="352">
        <v>892</v>
      </c>
      <c r="D26" s="193" t="s">
        <v>111</v>
      </c>
      <c r="E26" s="199" t="s">
        <v>287</v>
      </c>
      <c r="F26" s="200" t="s">
        <v>137</v>
      </c>
      <c r="G26" s="205" t="s">
        <v>141</v>
      </c>
      <c r="H26" s="332">
        <v>242</v>
      </c>
      <c r="I26" s="332">
        <v>168</v>
      </c>
      <c r="J26" s="332">
        <v>242</v>
      </c>
      <c r="K26" s="340">
        <v>218.4</v>
      </c>
      <c r="L26" s="377">
        <v>218.3</v>
      </c>
      <c r="M26" s="332">
        <f t="shared" si="0"/>
        <v>99.95421245421245</v>
      </c>
      <c r="N26" s="269"/>
      <c r="O26" s="301"/>
      <c r="P26" s="264">
        <f>SUM(M26:O26)</f>
        <v>99.95421245421245</v>
      </c>
      <c r="Q26" s="254"/>
      <c r="R26" s="255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</row>
    <row r="27" spans="1:48" ht="12" customHeight="1">
      <c r="A27" s="198" t="s">
        <v>280</v>
      </c>
      <c r="B27" s="201" t="s">
        <v>112</v>
      </c>
      <c r="C27" s="349">
        <v>892</v>
      </c>
      <c r="D27" s="202" t="s">
        <v>111</v>
      </c>
      <c r="E27" s="199" t="s">
        <v>287</v>
      </c>
      <c r="F27" s="199" t="s">
        <v>137</v>
      </c>
      <c r="G27" s="200" t="s">
        <v>147</v>
      </c>
      <c r="H27" s="332">
        <v>170</v>
      </c>
      <c r="I27" s="332">
        <v>133</v>
      </c>
      <c r="J27" s="332">
        <v>165</v>
      </c>
      <c r="K27" s="340">
        <v>170</v>
      </c>
      <c r="L27" s="377">
        <v>97.6</v>
      </c>
      <c r="M27" s="343">
        <f t="shared" si="0"/>
        <v>57.41176470588235</v>
      </c>
      <c r="N27" s="269"/>
      <c r="O27" s="309"/>
      <c r="P27" s="264">
        <f aca="true" t="shared" si="1" ref="P27:P35">SUM(M27:O27)</f>
        <v>57.41176470588235</v>
      </c>
      <c r="Q27" s="254"/>
      <c r="R27" s="255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</row>
    <row r="28" spans="1:48" ht="12" customHeight="1">
      <c r="A28" s="198" t="s">
        <v>281</v>
      </c>
      <c r="B28" s="201" t="s">
        <v>10</v>
      </c>
      <c r="C28" s="349">
        <v>892</v>
      </c>
      <c r="D28" s="202" t="s">
        <v>111</v>
      </c>
      <c r="E28" s="199" t="s">
        <v>287</v>
      </c>
      <c r="F28" s="199" t="s">
        <v>137</v>
      </c>
      <c r="G28" s="200" t="s">
        <v>167</v>
      </c>
      <c r="H28" s="332">
        <v>30</v>
      </c>
      <c r="I28" s="332">
        <v>0</v>
      </c>
      <c r="J28" s="332">
        <v>0</v>
      </c>
      <c r="K28" s="340">
        <v>0</v>
      </c>
      <c r="L28" s="377">
        <v>0</v>
      </c>
      <c r="M28" s="332"/>
      <c r="N28" s="269"/>
      <c r="O28" s="309"/>
      <c r="P28" s="264"/>
      <c r="Q28" s="254"/>
      <c r="R28" s="255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</row>
    <row r="29" spans="1:48" ht="12" customHeight="1">
      <c r="A29" s="198" t="s">
        <v>282</v>
      </c>
      <c r="B29" s="201" t="s">
        <v>113</v>
      </c>
      <c r="C29" s="349">
        <v>892</v>
      </c>
      <c r="D29" s="202" t="s">
        <v>111</v>
      </c>
      <c r="E29" s="199" t="s">
        <v>287</v>
      </c>
      <c r="F29" s="199" t="s">
        <v>137</v>
      </c>
      <c r="G29" s="200" t="s">
        <v>148</v>
      </c>
      <c r="H29" s="332">
        <v>220</v>
      </c>
      <c r="I29" s="332">
        <v>133</v>
      </c>
      <c r="J29" s="332">
        <v>180</v>
      </c>
      <c r="K29" s="340">
        <v>200</v>
      </c>
      <c r="L29" s="377">
        <v>197.6</v>
      </c>
      <c r="M29" s="343">
        <f t="shared" si="0"/>
        <v>98.8</v>
      </c>
      <c r="N29" s="269"/>
      <c r="O29" s="309"/>
      <c r="P29" s="264">
        <f t="shared" si="1"/>
        <v>98.8</v>
      </c>
      <c r="Q29" s="254"/>
      <c r="R29" s="255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</row>
    <row r="30" spans="1:48" ht="12" customHeight="1">
      <c r="A30" s="198" t="s">
        <v>283</v>
      </c>
      <c r="B30" s="201" t="s">
        <v>114</v>
      </c>
      <c r="C30" s="349">
        <v>892</v>
      </c>
      <c r="D30" s="202" t="s">
        <v>111</v>
      </c>
      <c r="E30" s="199" t="s">
        <v>287</v>
      </c>
      <c r="F30" s="199" t="s">
        <v>137</v>
      </c>
      <c r="G30" s="200" t="s">
        <v>149</v>
      </c>
      <c r="H30" s="332">
        <v>288</v>
      </c>
      <c r="I30" s="332">
        <v>288</v>
      </c>
      <c r="J30" s="332">
        <v>288</v>
      </c>
      <c r="K30" s="340">
        <v>333</v>
      </c>
      <c r="L30" s="377">
        <v>332.4</v>
      </c>
      <c r="M30" s="332">
        <f t="shared" si="0"/>
        <v>99.81981981981981</v>
      </c>
      <c r="N30" s="269"/>
      <c r="O30" s="309"/>
      <c r="P30" s="264">
        <f t="shared" si="1"/>
        <v>99.81981981981981</v>
      </c>
      <c r="Q30" s="254"/>
      <c r="R30" s="255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</row>
    <row r="31" spans="1:48" ht="12" customHeight="1">
      <c r="A31" s="198" t="s">
        <v>284</v>
      </c>
      <c r="B31" s="201" t="s">
        <v>408</v>
      </c>
      <c r="C31" s="349">
        <v>892</v>
      </c>
      <c r="D31" s="202" t="s">
        <v>111</v>
      </c>
      <c r="E31" s="199" t="s">
        <v>287</v>
      </c>
      <c r="F31" s="199" t="s">
        <v>137</v>
      </c>
      <c r="G31" s="200" t="s">
        <v>150</v>
      </c>
      <c r="H31" s="332">
        <v>190</v>
      </c>
      <c r="I31" s="332">
        <v>122</v>
      </c>
      <c r="J31" s="332">
        <v>170</v>
      </c>
      <c r="K31" s="340">
        <v>165</v>
      </c>
      <c r="L31" s="377">
        <v>155</v>
      </c>
      <c r="M31" s="343">
        <f t="shared" si="0"/>
        <v>93.93939393939394</v>
      </c>
      <c r="N31" s="269"/>
      <c r="O31" s="309"/>
      <c r="P31" s="264">
        <f t="shared" si="1"/>
        <v>93.93939393939394</v>
      </c>
      <c r="Q31" s="254"/>
      <c r="R31" s="255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</row>
    <row r="32" spans="1:48" ht="12" customHeight="1">
      <c r="A32" s="198" t="s">
        <v>359</v>
      </c>
      <c r="B32" s="201" t="s">
        <v>409</v>
      </c>
      <c r="C32" s="352">
        <v>892</v>
      </c>
      <c r="D32" s="202" t="s">
        <v>111</v>
      </c>
      <c r="E32" s="199" t="s">
        <v>287</v>
      </c>
      <c r="F32" s="199" t="s">
        <v>137</v>
      </c>
      <c r="G32" s="200" t="s">
        <v>151</v>
      </c>
      <c r="H32" s="332">
        <v>528</v>
      </c>
      <c r="I32" s="332">
        <v>360</v>
      </c>
      <c r="J32" s="332">
        <v>440</v>
      </c>
      <c r="K32" s="340">
        <v>475</v>
      </c>
      <c r="L32" s="377">
        <v>474.7</v>
      </c>
      <c r="M32" s="332">
        <f t="shared" si="0"/>
        <v>99.93684210526315</v>
      </c>
      <c r="N32" s="269"/>
      <c r="O32" s="309"/>
      <c r="P32" s="264">
        <f t="shared" si="1"/>
        <v>99.93684210526315</v>
      </c>
      <c r="Q32" s="254"/>
      <c r="R32" s="255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</row>
    <row r="33" spans="1:48" ht="12" customHeight="1">
      <c r="A33" s="206" t="s">
        <v>279</v>
      </c>
      <c r="B33" s="201" t="s">
        <v>116</v>
      </c>
      <c r="C33" s="368">
        <v>892</v>
      </c>
      <c r="D33" s="202" t="s">
        <v>111</v>
      </c>
      <c r="E33" s="199" t="s">
        <v>287</v>
      </c>
      <c r="F33" s="199" t="s">
        <v>137</v>
      </c>
      <c r="G33" s="200" t="s">
        <v>152</v>
      </c>
      <c r="H33" s="332">
        <v>90</v>
      </c>
      <c r="I33" s="332">
        <v>71</v>
      </c>
      <c r="J33" s="332">
        <v>80</v>
      </c>
      <c r="K33" s="340">
        <v>90</v>
      </c>
      <c r="L33" s="377">
        <v>89.9</v>
      </c>
      <c r="M33" s="343">
        <f t="shared" si="0"/>
        <v>99.8888888888889</v>
      </c>
      <c r="N33" s="270"/>
      <c r="O33" s="286"/>
      <c r="P33" s="262">
        <f t="shared" si="1"/>
        <v>99.8888888888889</v>
      </c>
      <c r="Q33" s="251"/>
      <c r="R33" s="255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</row>
    <row r="34" spans="1:48" ht="12" customHeight="1">
      <c r="A34" s="198" t="s">
        <v>277</v>
      </c>
      <c r="B34" s="201" t="s">
        <v>153</v>
      </c>
      <c r="C34" s="349">
        <v>892</v>
      </c>
      <c r="D34" s="202" t="s">
        <v>111</v>
      </c>
      <c r="E34" s="199" t="s">
        <v>287</v>
      </c>
      <c r="F34" s="199" t="s">
        <v>137</v>
      </c>
      <c r="G34" s="200" t="s">
        <v>154</v>
      </c>
      <c r="H34" s="332">
        <v>300</v>
      </c>
      <c r="I34" s="332">
        <v>65</v>
      </c>
      <c r="J34" s="332">
        <v>80</v>
      </c>
      <c r="K34" s="340">
        <v>205</v>
      </c>
      <c r="L34" s="377">
        <v>1.7</v>
      </c>
      <c r="M34" s="332">
        <f t="shared" si="0"/>
        <v>0.8292682926829269</v>
      </c>
      <c r="N34" s="269"/>
      <c r="O34" s="309"/>
      <c r="P34" s="264">
        <f t="shared" si="1"/>
        <v>0.8292682926829269</v>
      </c>
      <c r="Q34" s="254"/>
      <c r="R34" s="255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</row>
    <row r="35" spans="1:48" ht="11.25" customHeight="1">
      <c r="A35" s="198" t="s">
        <v>278</v>
      </c>
      <c r="B35" s="201" t="s">
        <v>155</v>
      </c>
      <c r="C35" s="349">
        <v>892</v>
      </c>
      <c r="D35" s="202" t="s">
        <v>111</v>
      </c>
      <c r="E35" s="199" t="s">
        <v>287</v>
      </c>
      <c r="F35" s="202" t="s">
        <v>137</v>
      </c>
      <c r="G35" s="200" t="s">
        <v>156</v>
      </c>
      <c r="H35" s="332">
        <v>67</v>
      </c>
      <c r="I35" s="332">
        <v>65</v>
      </c>
      <c r="J35" s="332">
        <v>90</v>
      </c>
      <c r="K35" s="340">
        <v>90</v>
      </c>
      <c r="L35" s="377">
        <v>46.2</v>
      </c>
      <c r="M35" s="343">
        <f t="shared" si="0"/>
        <v>51.33333333333334</v>
      </c>
      <c r="N35" s="269"/>
      <c r="O35" s="304"/>
      <c r="P35" s="264">
        <f t="shared" si="1"/>
        <v>51.33333333333334</v>
      </c>
      <c r="Q35" s="254"/>
      <c r="R35" s="255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</row>
    <row r="36" spans="1:48" ht="11.25" customHeight="1">
      <c r="A36" s="189" t="s">
        <v>162</v>
      </c>
      <c r="B36" s="190" t="s">
        <v>163</v>
      </c>
      <c r="C36" s="209">
        <v>971</v>
      </c>
      <c r="D36" s="191" t="s">
        <v>126</v>
      </c>
      <c r="E36" s="192"/>
      <c r="F36" s="166"/>
      <c r="G36" s="166"/>
      <c r="H36" s="330" t="e">
        <f>SUM(H38,H41,H52,H61)</f>
        <v>#REF!</v>
      </c>
      <c r="I36" s="330" t="e">
        <f>SUM(I38,I41,I52,I61)</f>
        <v>#REF!</v>
      </c>
      <c r="J36" s="330" t="e">
        <f>SUM(J38,J41,J52,J61)</f>
        <v>#REF!</v>
      </c>
      <c r="K36" s="342">
        <v>12109.7</v>
      </c>
      <c r="L36" s="381">
        <v>11525.2</v>
      </c>
      <c r="M36" s="330">
        <f t="shared" si="0"/>
        <v>95.17329083296862</v>
      </c>
      <c r="N36" s="270"/>
      <c r="O36" s="287" t="e">
        <f>SUM(O41,O61)</f>
        <v>#REF!</v>
      </c>
      <c r="P36" s="263" t="e">
        <f>SUM(P41,P61)</f>
        <v>#REF!</v>
      </c>
      <c r="Q36" s="251"/>
      <c r="R36" s="252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</row>
    <row r="37" spans="1:48" ht="10.5" customHeight="1">
      <c r="A37" s="182"/>
      <c r="B37" s="168" t="s">
        <v>288</v>
      </c>
      <c r="C37" s="129"/>
      <c r="D37" s="176"/>
      <c r="E37" s="177"/>
      <c r="F37" s="178"/>
      <c r="G37" s="178"/>
      <c r="H37" s="329"/>
      <c r="I37" s="329"/>
      <c r="J37" s="329"/>
      <c r="K37" s="336"/>
      <c r="L37" s="383"/>
      <c r="M37" s="329"/>
      <c r="N37" s="270"/>
      <c r="O37" s="286"/>
      <c r="P37" s="261"/>
      <c r="Q37" s="251"/>
      <c r="R37" s="252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</row>
    <row r="38" spans="1:48" ht="10.5" customHeight="1">
      <c r="A38" s="134" t="s">
        <v>164</v>
      </c>
      <c r="B38" s="183" t="s">
        <v>170</v>
      </c>
      <c r="C38" s="128">
        <v>971</v>
      </c>
      <c r="D38" s="196" t="s">
        <v>126</v>
      </c>
      <c r="E38" s="177" t="s">
        <v>289</v>
      </c>
      <c r="F38" s="123"/>
      <c r="G38" s="187"/>
      <c r="H38" s="329" t="e">
        <f>SUM(#REF!)</f>
        <v>#REF!</v>
      </c>
      <c r="I38" s="329" t="e">
        <f>SUM(#REF!)</f>
        <v>#REF!</v>
      </c>
      <c r="J38" s="329" t="e">
        <f>SUM(#REF!)</f>
        <v>#REF!</v>
      </c>
      <c r="K38" s="336">
        <v>798.1</v>
      </c>
      <c r="L38" s="383">
        <v>798</v>
      </c>
      <c r="M38" s="334">
        <f t="shared" si="0"/>
        <v>99.98747024182433</v>
      </c>
      <c r="N38" s="270"/>
      <c r="O38" s="300"/>
      <c r="P38" s="278"/>
      <c r="Q38" s="251"/>
      <c r="R38" s="252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</row>
    <row r="39" spans="1:48" ht="12" customHeight="1">
      <c r="A39" s="198" t="s">
        <v>165</v>
      </c>
      <c r="B39" s="130" t="s">
        <v>110</v>
      </c>
      <c r="C39" s="353">
        <v>971</v>
      </c>
      <c r="D39" s="202" t="s">
        <v>126</v>
      </c>
      <c r="E39" s="199" t="s">
        <v>289</v>
      </c>
      <c r="F39" s="204" t="s">
        <v>137</v>
      </c>
      <c r="G39" s="195" t="s">
        <v>139</v>
      </c>
      <c r="H39" s="332">
        <v>628</v>
      </c>
      <c r="I39" s="332">
        <v>574</v>
      </c>
      <c r="J39" s="332">
        <v>628</v>
      </c>
      <c r="K39" s="340">
        <v>688.8</v>
      </c>
      <c r="L39" s="377">
        <v>688.7</v>
      </c>
      <c r="M39" s="332">
        <f t="shared" si="0"/>
        <v>99.98548199767713</v>
      </c>
      <c r="N39" s="269"/>
      <c r="O39" s="300"/>
      <c r="P39" s="278"/>
      <c r="Q39" s="251"/>
      <c r="R39" s="252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</row>
    <row r="40" spans="1:48" ht="12" customHeight="1">
      <c r="A40" s="206" t="s">
        <v>166</v>
      </c>
      <c r="B40" s="132" t="s">
        <v>407</v>
      </c>
      <c r="C40" s="352">
        <v>971</v>
      </c>
      <c r="D40" s="199" t="s">
        <v>126</v>
      </c>
      <c r="E40" s="199" t="s">
        <v>289</v>
      </c>
      <c r="F40" s="204" t="s">
        <v>137</v>
      </c>
      <c r="G40" s="205" t="s">
        <v>141</v>
      </c>
      <c r="H40" s="332">
        <v>164</v>
      </c>
      <c r="I40" s="332">
        <v>100</v>
      </c>
      <c r="J40" s="332">
        <v>164</v>
      </c>
      <c r="K40" s="340">
        <v>109.3</v>
      </c>
      <c r="L40" s="377">
        <v>109.3</v>
      </c>
      <c r="M40" s="343">
        <f t="shared" si="0"/>
        <v>100</v>
      </c>
      <c r="N40" s="269"/>
      <c r="O40" s="300"/>
      <c r="P40" s="278"/>
      <c r="Q40" s="251"/>
      <c r="R40" s="252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</row>
    <row r="41" spans="1:48" ht="12" customHeight="1">
      <c r="A41" s="213" t="s">
        <v>169</v>
      </c>
      <c r="B41" s="214" t="s">
        <v>290</v>
      </c>
      <c r="C41" s="169">
        <v>971</v>
      </c>
      <c r="D41" s="196" t="s">
        <v>126</v>
      </c>
      <c r="E41" s="123" t="s">
        <v>292</v>
      </c>
      <c r="F41" s="196"/>
      <c r="G41" s="123"/>
      <c r="H41" s="335" t="e">
        <f>SUM(#REF!)</f>
        <v>#REF!</v>
      </c>
      <c r="I41" s="335" t="e">
        <f>SUM(#REF!)</f>
        <v>#REF!</v>
      </c>
      <c r="J41" s="335" t="e">
        <f>SUM(#REF!)</f>
        <v>#REF!</v>
      </c>
      <c r="K41" s="335">
        <v>9640.5</v>
      </c>
      <c r="L41" s="392">
        <v>9116.1</v>
      </c>
      <c r="M41" s="330">
        <f t="shared" si="0"/>
        <v>94.56044810953789</v>
      </c>
      <c r="N41" s="270"/>
      <c r="O41" s="287" t="e">
        <f>SUM(#REF!,O52)</f>
        <v>#REF!</v>
      </c>
      <c r="P41" s="263" t="e">
        <f>SUM(#REF!,P52)</f>
        <v>#REF!</v>
      </c>
      <c r="Q41" s="251"/>
      <c r="R41" s="252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</row>
    <row r="42" spans="1:48" ht="9" customHeight="1">
      <c r="A42" s="211"/>
      <c r="B42" s="129" t="s">
        <v>291</v>
      </c>
      <c r="C42" s="183"/>
      <c r="D42" s="177"/>
      <c r="E42" s="176"/>
      <c r="F42" s="177"/>
      <c r="G42" s="176"/>
      <c r="H42" s="336"/>
      <c r="I42" s="336"/>
      <c r="J42" s="336"/>
      <c r="K42" s="336"/>
      <c r="L42" s="383"/>
      <c r="M42" s="329"/>
      <c r="N42" s="270"/>
      <c r="O42" s="288"/>
      <c r="P42" s="262"/>
      <c r="Q42" s="251"/>
      <c r="R42" s="252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</row>
    <row r="43" spans="1:48" ht="12" customHeight="1">
      <c r="A43" s="198" t="s">
        <v>172</v>
      </c>
      <c r="B43" s="130" t="s">
        <v>110</v>
      </c>
      <c r="C43" s="353">
        <v>971</v>
      </c>
      <c r="D43" s="202" t="s">
        <v>126</v>
      </c>
      <c r="E43" s="199" t="s">
        <v>292</v>
      </c>
      <c r="F43" s="204" t="s">
        <v>137</v>
      </c>
      <c r="G43" s="195" t="s">
        <v>139</v>
      </c>
      <c r="H43" s="332">
        <v>5754</v>
      </c>
      <c r="I43" s="332">
        <v>4341</v>
      </c>
      <c r="J43" s="332">
        <v>5754</v>
      </c>
      <c r="K43" s="340">
        <v>5767.5</v>
      </c>
      <c r="L43" s="377">
        <v>5767.5</v>
      </c>
      <c r="M43" s="343">
        <f t="shared" si="0"/>
        <v>100</v>
      </c>
      <c r="N43" s="269"/>
      <c r="O43" s="301"/>
      <c r="P43" s="264">
        <f aca="true" t="shared" si="2" ref="P43:P51">SUM(M43:O43)</f>
        <v>100</v>
      </c>
      <c r="Q43" s="254"/>
      <c r="R43" s="255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</row>
    <row r="44" spans="1:48" ht="12" customHeight="1">
      <c r="A44" s="198" t="s">
        <v>173</v>
      </c>
      <c r="B44" s="174" t="s">
        <v>407</v>
      </c>
      <c r="C44" s="349">
        <v>971</v>
      </c>
      <c r="D44" s="202" t="s">
        <v>126</v>
      </c>
      <c r="E44" s="199" t="s">
        <v>292</v>
      </c>
      <c r="F44" s="200" t="s">
        <v>137</v>
      </c>
      <c r="G44" s="205" t="s">
        <v>141</v>
      </c>
      <c r="H44" s="332">
        <v>1507</v>
      </c>
      <c r="I44" s="332">
        <v>892</v>
      </c>
      <c r="J44" s="332">
        <v>1507</v>
      </c>
      <c r="K44" s="340">
        <v>1212</v>
      </c>
      <c r="L44" s="377">
        <v>1197.8</v>
      </c>
      <c r="M44" s="332">
        <f t="shared" si="0"/>
        <v>98.82838283828383</v>
      </c>
      <c r="N44" s="269"/>
      <c r="O44" s="301"/>
      <c r="P44" s="264">
        <f t="shared" si="2"/>
        <v>98.82838283828383</v>
      </c>
      <c r="Q44" s="254"/>
      <c r="R44" s="255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</row>
    <row r="45" spans="1:48" ht="12" customHeight="1">
      <c r="A45" s="198" t="s">
        <v>293</v>
      </c>
      <c r="B45" s="201" t="s">
        <v>112</v>
      </c>
      <c r="C45" s="355">
        <v>971</v>
      </c>
      <c r="D45" s="202" t="s">
        <v>126</v>
      </c>
      <c r="E45" s="199" t="s">
        <v>292</v>
      </c>
      <c r="F45" s="199" t="s">
        <v>137</v>
      </c>
      <c r="G45" s="200" t="s">
        <v>147</v>
      </c>
      <c r="H45" s="337">
        <v>271</v>
      </c>
      <c r="I45" s="337">
        <v>169</v>
      </c>
      <c r="J45" s="337">
        <v>235</v>
      </c>
      <c r="K45" s="338">
        <v>306</v>
      </c>
      <c r="L45" s="390">
        <v>305.7</v>
      </c>
      <c r="M45" s="343">
        <f t="shared" si="0"/>
        <v>99.90196078431373</v>
      </c>
      <c r="N45" s="269"/>
      <c r="O45" s="309"/>
      <c r="P45" s="264">
        <f t="shared" si="2"/>
        <v>99.90196078431373</v>
      </c>
      <c r="Q45" s="254"/>
      <c r="R45" s="252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</row>
    <row r="46" spans="1:48" ht="12" customHeight="1">
      <c r="A46" s="198" t="s">
        <v>294</v>
      </c>
      <c r="B46" s="201" t="s">
        <v>10</v>
      </c>
      <c r="C46" s="355">
        <v>971</v>
      </c>
      <c r="D46" s="202" t="s">
        <v>126</v>
      </c>
      <c r="E46" s="199" t="s">
        <v>292</v>
      </c>
      <c r="F46" s="199" t="s">
        <v>137</v>
      </c>
      <c r="G46" s="200" t="s">
        <v>167</v>
      </c>
      <c r="H46" s="337">
        <v>494</v>
      </c>
      <c r="I46" s="337">
        <v>281</v>
      </c>
      <c r="J46" s="337">
        <v>494</v>
      </c>
      <c r="K46" s="338">
        <v>495</v>
      </c>
      <c r="L46" s="390">
        <v>390.1</v>
      </c>
      <c r="M46" s="332">
        <f t="shared" si="0"/>
        <v>78.80808080808082</v>
      </c>
      <c r="N46" s="269"/>
      <c r="O46" s="309"/>
      <c r="P46" s="264">
        <f t="shared" si="2"/>
        <v>78.80808080808082</v>
      </c>
      <c r="Q46" s="254"/>
      <c r="R46" s="252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</row>
    <row r="47" spans="1:48" ht="12" customHeight="1">
      <c r="A47" s="198" t="s">
        <v>295</v>
      </c>
      <c r="B47" s="201" t="s">
        <v>408</v>
      </c>
      <c r="C47" s="355">
        <v>971</v>
      </c>
      <c r="D47" s="202" t="s">
        <v>126</v>
      </c>
      <c r="E47" s="199" t="s">
        <v>292</v>
      </c>
      <c r="F47" s="199" t="s">
        <v>137</v>
      </c>
      <c r="G47" s="200" t="s">
        <v>150</v>
      </c>
      <c r="H47" s="337">
        <v>237</v>
      </c>
      <c r="I47" s="337">
        <v>176</v>
      </c>
      <c r="J47" s="337">
        <v>237</v>
      </c>
      <c r="K47" s="338">
        <v>612</v>
      </c>
      <c r="L47" s="390">
        <v>584.2</v>
      </c>
      <c r="M47" s="343">
        <f t="shared" si="0"/>
        <v>95.45751633986929</v>
      </c>
      <c r="N47" s="269"/>
      <c r="O47" s="309"/>
      <c r="P47" s="264">
        <f t="shared" si="2"/>
        <v>95.45751633986929</v>
      </c>
      <c r="Q47" s="254"/>
      <c r="R47" s="252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</row>
    <row r="48" spans="1:48" ht="12" customHeight="1">
      <c r="A48" s="198" t="s">
        <v>296</v>
      </c>
      <c r="B48" s="201" t="s">
        <v>409</v>
      </c>
      <c r="C48" s="355">
        <v>971</v>
      </c>
      <c r="D48" s="202" t="s">
        <v>126</v>
      </c>
      <c r="E48" s="199" t="s">
        <v>292</v>
      </c>
      <c r="F48" s="199" t="s">
        <v>137</v>
      </c>
      <c r="G48" s="200" t="s">
        <v>151</v>
      </c>
      <c r="H48" s="338">
        <v>723.5</v>
      </c>
      <c r="I48" s="338">
        <v>596</v>
      </c>
      <c r="J48" s="338">
        <v>680</v>
      </c>
      <c r="K48" s="338">
        <v>628</v>
      </c>
      <c r="L48" s="390">
        <v>579</v>
      </c>
      <c r="M48" s="332">
        <f t="shared" si="0"/>
        <v>92.19745222929936</v>
      </c>
      <c r="N48" s="269"/>
      <c r="O48" s="309"/>
      <c r="P48" s="264">
        <f t="shared" si="2"/>
        <v>92.19745222929936</v>
      </c>
      <c r="Q48" s="254"/>
      <c r="R48" s="252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</row>
    <row r="49" spans="1:48" ht="12.75" customHeight="1">
      <c r="A49" s="206" t="s">
        <v>297</v>
      </c>
      <c r="B49" s="201" t="s">
        <v>116</v>
      </c>
      <c r="C49" s="355">
        <v>971</v>
      </c>
      <c r="D49" s="202" t="s">
        <v>126</v>
      </c>
      <c r="E49" s="199" t="s">
        <v>292</v>
      </c>
      <c r="F49" s="199" t="s">
        <v>137</v>
      </c>
      <c r="G49" s="200" t="s">
        <v>152</v>
      </c>
      <c r="H49" s="337">
        <v>150</v>
      </c>
      <c r="I49" s="337">
        <v>73</v>
      </c>
      <c r="J49" s="337">
        <v>80</v>
      </c>
      <c r="K49" s="338">
        <v>60</v>
      </c>
      <c r="L49" s="390">
        <v>2.9</v>
      </c>
      <c r="M49" s="343">
        <f t="shared" si="0"/>
        <v>4.833333333333333</v>
      </c>
      <c r="N49" s="270"/>
      <c r="O49" s="286"/>
      <c r="P49" s="262">
        <f t="shared" si="2"/>
        <v>4.833333333333333</v>
      </c>
      <c r="Q49" s="251"/>
      <c r="R49" s="252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</row>
    <row r="50" spans="1:48" ht="12.75" customHeight="1">
      <c r="A50" s="198" t="s">
        <v>299</v>
      </c>
      <c r="B50" s="201" t="s">
        <v>153</v>
      </c>
      <c r="C50" s="355">
        <v>971</v>
      </c>
      <c r="D50" s="202" t="s">
        <v>126</v>
      </c>
      <c r="E50" s="199" t="s">
        <v>292</v>
      </c>
      <c r="F50" s="199" t="s">
        <v>137</v>
      </c>
      <c r="G50" s="200" t="s">
        <v>154</v>
      </c>
      <c r="H50" s="337">
        <v>400</v>
      </c>
      <c r="I50" s="337">
        <v>120</v>
      </c>
      <c r="J50" s="337">
        <v>250</v>
      </c>
      <c r="K50" s="338">
        <v>260</v>
      </c>
      <c r="L50" s="390">
        <v>108.4</v>
      </c>
      <c r="M50" s="332">
        <f t="shared" si="0"/>
        <v>41.69230769230769</v>
      </c>
      <c r="N50" s="269"/>
      <c r="O50" s="309"/>
      <c r="P50" s="264">
        <f t="shared" si="2"/>
        <v>41.69230769230769</v>
      </c>
      <c r="Q50" s="254"/>
      <c r="R50" s="255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89"/>
      <c r="AF50" s="89"/>
      <c r="AG50" s="89"/>
      <c r="AH50" s="89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</row>
    <row r="51" spans="1:48" ht="12.75" customHeight="1" thickBot="1">
      <c r="A51" s="206" t="s">
        <v>300</v>
      </c>
      <c r="B51" s="130" t="s">
        <v>155</v>
      </c>
      <c r="C51" s="356">
        <v>971</v>
      </c>
      <c r="D51" s="199" t="s">
        <v>126</v>
      </c>
      <c r="E51" s="199" t="s">
        <v>292</v>
      </c>
      <c r="F51" s="199" t="s">
        <v>137</v>
      </c>
      <c r="G51" s="204" t="s">
        <v>156</v>
      </c>
      <c r="H51" s="332">
        <v>170</v>
      </c>
      <c r="I51" s="332">
        <v>167</v>
      </c>
      <c r="J51" s="332">
        <v>278</v>
      </c>
      <c r="K51" s="340">
        <v>300</v>
      </c>
      <c r="L51" s="377">
        <v>180.5</v>
      </c>
      <c r="M51" s="343">
        <f t="shared" si="0"/>
        <v>60.16666666666667</v>
      </c>
      <c r="N51" s="269"/>
      <c r="O51" s="310"/>
      <c r="P51" s="268">
        <f t="shared" si="2"/>
        <v>60.16666666666667</v>
      </c>
      <c r="Q51" s="254"/>
      <c r="R51" s="255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</row>
    <row r="52" spans="1:48" ht="12" customHeight="1" thickTop="1">
      <c r="A52" s="213" t="s">
        <v>302</v>
      </c>
      <c r="B52" s="214" t="s">
        <v>361</v>
      </c>
      <c r="C52" s="221">
        <v>971</v>
      </c>
      <c r="D52" s="123" t="s">
        <v>126</v>
      </c>
      <c r="E52" s="196" t="s">
        <v>301</v>
      </c>
      <c r="F52" s="123"/>
      <c r="G52" s="197"/>
      <c r="H52" s="334" t="e">
        <f>SUM(H53)</f>
        <v>#REF!</v>
      </c>
      <c r="I52" s="334" t="e">
        <f>SUM(I53)</f>
        <v>#REF!</v>
      </c>
      <c r="J52" s="334" t="e">
        <f>SUM(J53)</f>
        <v>#REF!</v>
      </c>
      <c r="K52" s="335">
        <v>1611.1</v>
      </c>
      <c r="L52" s="392">
        <v>1611.1</v>
      </c>
      <c r="M52" s="331">
        <f t="shared" si="0"/>
        <v>100</v>
      </c>
      <c r="N52" s="270"/>
      <c r="O52" s="311" t="e">
        <f>SUM(#REF!,#REF!)</f>
        <v>#REF!</v>
      </c>
      <c r="P52" s="272" t="e">
        <f>SUM(#REF!,#REF!)</f>
        <v>#REF!</v>
      </c>
      <c r="Q52" s="251"/>
      <c r="R52" s="252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</row>
    <row r="53" spans="1:48" ht="11.25" customHeight="1">
      <c r="A53" s="208" t="s">
        <v>302</v>
      </c>
      <c r="B53" s="290" t="s">
        <v>343</v>
      </c>
      <c r="C53" s="350">
        <v>971</v>
      </c>
      <c r="D53" s="191" t="s">
        <v>126</v>
      </c>
      <c r="E53" s="192" t="s">
        <v>301</v>
      </c>
      <c r="F53" s="191" t="s">
        <v>168</v>
      </c>
      <c r="G53" s="166"/>
      <c r="H53" s="330" t="e">
        <f>SUM(#REF!,#REF!)</f>
        <v>#REF!</v>
      </c>
      <c r="I53" s="330" t="e">
        <f>SUM(#REF!,#REF!)</f>
        <v>#REF!</v>
      </c>
      <c r="J53" s="330" t="e">
        <f>SUM(#REF!,#REF!)</f>
        <v>#REF!</v>
      </c>
      <c r="K53" s="342">
        <v>1611.1</v>
      </c>
      <c r="L53" s="381">
        <v>1611.1</v>
      </c>
      <c r="M53" s="334"/>
      <c r="N53" s="270"/>
      <c r="O53" s="312"/>
      <c r="P53" s="261"/>
      <c r="Q53" s="251"/>
      <c r="R53" s="252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</row>
    <row r="54" spans="1:48" ht="10.5" customHeight="1">
      <c r="A54" s="210"/>
      <c r="B54" s="289" t="s">
        <v>344</v>
      </c>
      <c r="C54" s="357"/>
      <c r="D54" s="193"/>
      <c r="E54" s="194"/>
      <c r="F54" s="193"/>
      <c r="G54" s="195"/>
      <c r="H54" s="329"/>
      <c r="I54" s="329"/>
      <c r="J54" s="329"/>
      <c r="K54" s="336"/>
      <c r="L54" s="383"/>
      <c r="M54" s="334"/>
      <c r="N54" s="270"/>
      <c r="O54" s="312"/>
      <c r="P54" s="261"/>
      <c r="Q54" s="251"/>
      <c r="R54" s="252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</row>
    <row r="55" spans="1:48" ht="12.75" customHeight="1">
      <c r="A55" s="198" t="s">
        <v>303</v>
      </c>
      <c r="B55" s="130" t="s">
        <v>110</v>
      </c>
      <c r="C55" s="353">
        <v>971</v>
      </c>
      <c r="D55" s="202" t="s">
        <v>126</v>
      </c>
      <c r="E55" s="199" t="s">
        <v>301</v>
      </c>
      <c r="F55" s="204" t="s">
        <v>168</v>
      </c>
      <c r="G55" s="195" t="s">
        <v>139</v>
      </c>
      <c r="H55" s="340">
        <v>1160</v>
      </c>
      <c r="I55" s="340">
        <v>899</v>
      </c>
      <c r="J55" s="340">
        <v>1160</v>
      </c>
      <c r="K55" s="340">
        <v>1242.3</v>
      </c>
      <c r="L55" s="340">
        <v>1242.3</v>
      </c>
      <c r="M55" s="332">
        <f t="shared" si="0"/>
        <v>100</v>
      </c>
      <c r="N55" s="269"/>
      <c r="O55" s="313"/>
      <c r="P55" s="264">
        <f>SUM(M55:O55)</f>
        <v>100</v>
      </c>
      <c r="Q55" s="254"/>
      <c r="R55" s="255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</row>
    <row r="56" spans="1:48" ht="12.75" customHeight="1">
      <c r="A56" s="198" t="s">
        <v>304</v>
      </c>
      <c r="B56" s="174" t="s">
        <v>407</v>
      </c>
      <c r="C56" s="349">
        <v>971</v>
      </c>
      <c r="D56" s="202" t="s">
        <v>126</v>
      </c>
      <c r="E56" s="199" t="s">
        <v>301</v>
      </c>
      <c r="F56" s="200" t="s">
        <v>168</v>
      </c>
      <c r="G56" s="205" t="s">
        <v>141</v>
      </c>
      <c r="H56" s="340">
        <v>303.4</v>
      </c>
      <c r="I56" s="340">
        <v>208</v>
      </c>
      <c r="J56" s="340">
        <v>303.4</v>
      </c>
      <c r="K56" s="340">
        <v>254.2</v>
      </c>
      <c r="L56" s="340">
        <v>254.2</v>
      </c>
      <c r="M56" s="343">
        <f t="shared" si="0"/>
        <v>100</v>
      </c>
      <c r="N56" s="269"/>
      <c r="O56" s="313"/>
      <c r="P56" s="264">
        <f>SUM(M56:O56)</f>
        <v>100</v>
      </c>
      <c r="Q56" s="254"/>
      <c r="R56" s="255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</row>
    <row r="57" spans="1:48" ht="12.75" customHeight="1">
      <c r="A57" s="198" t="s">
        <v>305</v>
      </c>
      <c r="B57" s="201" t="s">
        <v>10</v>
      </c>
      <c r="C57" s="355">
        <v>971</v>
      </c>
      <c r="D57" s="202" t="s">
        <v>126</v>
      </c>
      <c r="E57" s="199" t="s">
        <v>301</v>
      </c>
      <c r="F57" s="199" t="s">
        <v>168</v>
      </c>
      <c r="G57" s="200" t="s">
        <v>147</v>
      </c>
      <c r="H57" s="338">
        <v>30.3</v>
      </c>
      <c r="I57" s="338">
        <v>25</v>
      </c>
      <c r="J57" s="338">
        <v>30.3</v>
      </c>
      <c r="K57" s="338">
        <v>9.9</v>
      </c>
      <c r="L57" s="338">
        <v>9.9</v>
      </c>
      <c r="M57" s="332">
        <f t="shared" si="0"/>
        <v>100</v>
      </c>
      <c r="N57" s="270"/>
      <c r="O57" s="312"/>
      <c r="P57" s="262"/>
      <c r="Q57" s="251"/>
      <c r="R57" s="252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</row>
    <row r="58" spans="1:48" ht="12.75" customHeight="1">
      <c r="A58" s="198" t="s">
        <v>377</v>
      </c>
      <c r="B58" s="201" t="s">
        <v>10</v>
      </c>
      <c r="C58" s="355">
        <v>971</v>
      </c>
      <c r="D58" s="202" t="s">
        <v>126</v>
      </c>
      <c r="E58" s="199" t="s">
        <v>301</v>
      </c>
      <c r="F58" s="199" t="s">
        <v>168</v>
      </c>
      <c r="G58" s="200" t="s">
        <v>167</v>
      </c>
      <c r="H58" s="338">
        <v>30.3</v>
      </c>
      <c r="I58" s="338">
        <v>25</v>
      </c>
      <c r="J58" s="338">
        <v>30.3</v>
      </c>
      <c r="K58" s="338">
        <v>29.2</v>
      </c>
      <c r="L58" s="338">
        <v>29.2</v>
      </c>
      <c r="M58" s="343">
        <f t="shared" si="0"/>
        <v>100</v>
      </c>
      <c r="N58" s="269"/>
      <c r="O58" s="303"/>
      <c r="P58" s="264">
        <f>SUM(M58:O58)</f>
        <v>100</v>
      </c>
      <c r="Q58" s="254"/>
      <c r="R58" s="255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</row>
    <row r="59" spans="1:48" ht="12" customHeight="1">
      <c r="A59" s="198" t="s">
        <v>306</v>
      </c>
      <c r="B59" s="201" t="s">
        <v>153</v>
      </c>
      <c r="C59" s="355">
        <v>971</v>
      </c>
      <c r="D59" s="202" t="s">
        <v>126</v>
      </c>
      <c r="E59" s="199" t="s">
        <v>301</v>
      </c>
      <c r="F59" s="199" t="s">
        <v>168</v>
      </c>
      <c r="G59" s="200" t="s">
        <v>154</v>
      </c>
      <c r="H59" s="338">
        <v>56.3</v>
      </c>
      <c r="I59" s="338">
        <v>20</v>
      </c>
      <c r="J59" s="338">
        <v>56.3</v>
      </c>
      <c r="K59" s="338">
        <v>30.9</v>
      </c>
      <c r="L59" s="338">
        <v>30.9</v>
      </c>
      <c r="M59" s="332">
        <f t="shared" si="0"/>
        <v>100</v>
      </c>
      <c r="N59" s="269"/>
      <c r="O59" s="303"/>
      <c r="P59" s="264">
        <f>SUM(M59:O59)</f>
        <v>100</v>
      </c>
      <c r="Q59" s="254"/>
      <c r="R59" s="255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</row>
    <row r="60" spans="1:48" ht="12.75" customHeight="1">
      <c r="A60" s="198" t="s">
        <v>307</v>
      </c>
      <c r="B60" s="201" t="s">
        <v>155</v>
      </c>
      <c r="C60" s="355">
        <v>971</v>
      </c>
      <c r="D60" s="202" t="s">
        <v>126</v>
      </c>
      <c r="E60" s="199" t="s">
        <v>301</v>
      </c>
      <c r="F60" s="202" t="s">
        <v>168</v>
      </c>
      <c r="G60" s="200" t="s">
        <v>156</v>
      </c>
      <c r="H60" s="341">
        <v>28</v>
      </c>
      <c r="I60" s="341">
        <v>10</v>
      </c>
      <c r="J60" s="341">
        <v>28</v>
      </c>
      <c r="K60" s="341">
        <v>44.6</v>
      </c>
      <c r="L60" s="341">
        <v>44.6</v>
      </c>
      <c r="M60" s="343">
        <f t="shared" si="0"/>
        <v>100</v>
      </c>
      <c r="N60" s="269"/>
      <c r="O60" s="302"/>
      <c r="P60" s="264">
        <f>SUM(M60:O60)</f>
        <v>100</v>
      </c>
      <c r="Q60" s="254"/>
      <c r="R60" s="255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</row>
    <row r="61" spans="1:48" ht="11.25" customHeight="1">
      <c r="A61" s="208" t="s">
        <v>308</v>
      </c>
      <c r="B61" s="209" t="s">
        <v>316</v>
      </c>
      <c r="C61" s="350">
        <v>971</v>
      </c>
      <c r="D61" s="191" t="s">
        <v>126</v>
      </c>
      <c r="E61" s="192" t="s">
        <v>309</v>
      </c>
      <c r="F61" s="191"/>
      <c r="G61" s="166"/>
      <c r="H61" s="342" t="e">
        <f>SUM(H64)</f>
        <v>#REF!</v>
      </c>
      <c r="I61" s="342" t="e">
        <f>SUM(I64)</f>
        <v>#REF!</v>
      </c>
      <c r="J61" s="342" t="e">
        <f>SUM(J64)</f>
        <v>#REF!</v>
      </c>
      <c r="K61" s="342">
        <v>60</v>
      </c>
      <c r="L61" s="381">
        <v>0</v>
      </c>
      <c r="M61" s="330">
        <f t="shared" si="0"/>
        <v>0</v>
      </c>
      <c r="N61" s="270"/>
      <c r="O61" s="312" t="e">
        <f>SUM(O64)</f>
        <v>#REF!</v>
      </c>
      <c r="P61" s="261" t="e">
        <f>SUM(P64)</f>
        <v>#REF!</v>
      </c>
      <c r="Q61" s="251"/>
      <c r="R61" s="252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</row>
    <row r="62" spans="1:48" ht="9.75" customHeight="1">
      <c r="A62" s="213"/>
      <c r="B62" s="214" t="s">
        <v>311</v>
      </c>
      <c r="C62" s="221"/>
      <c r="D62" s="123"/>
      <c r="E62" s="196"/>
      <c r="F62" s="123"/>
      <c r="G62" s="197"/>
      <c r="H62" s="335"/>
      <c r="I62" s="335"/>
      <c r="J62" s="335"/>
      <c r="K62" s="335"/>
      <c r="L62" s="392"/>
      <c r="M62" s="334"/>
      <c r="N62" s="270"/>
      <c r="O62" s="312"/>
      <c r="P62" s="261"/>
      <c r="Q62" s="251"/>
      <c r="R62" s="252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</row>
    <row r="63" spans="1:48" ht="9.75" customHeight="1">
      <c r="A63" s="210"/>
      <c r="B63" s="129" t="s">
        <v>317</v>
      </c>
      <c r="C63" s="357"/>
      <c r="D63" s="193"/>
      <c r="E63" s="194"/>
      <c r="F63" s="193"/>
      <c r="G63" s="195"/>
      <c r="H63" s="336"/>
      <c r="I63" s="336"/>
      <c r="J63" s="336"/>
      <c r="K63" s="336"/>
      <c r="L63" s="383"/>
      <c r="M63" s="329"/>
      <c r="N63" s="270"/>
      <c r="O63" s="312"/>
      <c r="P63" s="261"/>
      <c r="Q63" s="251"/>
      <c r="R63" s="252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</row>
    <row r="64" spans="1:48" ht="11.25" customHeight="1">
      <c r="A64" s="208" t="s">
        <v>308</v>
      </c>
      <c r="B64" s="290" t="s">
        <v>343</v>
      </c>
      <c r="C64" s="350">
        <v>971</v>
      </c>
      <c r="D64" s="191" t="s">
        <v>126</v>
      </c>
      <c r="E64" s="192" t="s">
        <v>309</v>
      </c>
      <c r="F64" s="191" t="s">
        <v>168</v>
      </c>
      <c r="G64" s="166"/>
      <c r="H64" s="342" t="e">
        <f>SUM(#REF!)</f>
        <v>#REF!</v>
      </c>
      <c r="I64" s="342" t="e">
        <f>SUM(#REF!)</f>
        <v>#REF!</v>
      </c>
      <c r="J64" s="342" t="e">
        <f>SUM(#REF!)</f>
        <v>#REF!</v>
      </c>
      <c r="K64" s="342">
        <v>60</v>
      </c>
      <c r="L64" s="381">
        <v>0</v>
      </c>
      <c r="M64" s="334">
        <f t="shared" si="0"/>
        <v>0</v>
      </c>
      <c r="N64" s="270"/>
      <c r="O64" s="312" t="e">
        <f>SUM(O65)</f>
        <v>#REF!</v>
      </c>
      <c r="P64" s="261" t="e">
        <f>SUM(P65)</f>
        <v>#REF!</v>
      </c>
      <c r="Q64" s="251"/>
      <c r="R64" s="252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</row>
    <row r="65" spans="1:48" ht="10.5" customHeight="1">
      <c r="A65" s="210"/>
      <c r="B65" s="289" t="s">
        <v>344</v>
      </c>
      <c r="C65" s="357"/>
      <c r="D65" s="193"/>
      <c r="E65" s="194"/>
      <c r="F65" s="193"/>
      <c r="G65" s="195"/>
      <c r="H65" s="336"/>
      <c r="I65" s="336"/>
      <c r="J65" s="336"/>
      <c r="K65" s="336"/>
      <c r="L65" s="383"/>
      <c r="M65" s="334"/>
      <c r="N65" s="270"/>
      <c r="O65" s="312" t="e">
        <f>SUM(#REF!)</f>
        <v>#REF!</v>
      </c>
      <c r="P65" s="261" t="e">
        <f>SUM(#REF!)</f>
        <v>#REF!</v>
      </c>
      <c r="Q65" s="251"/>
      <c r="R65" s="252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</row>
    <row r="66" spans="1:48" s="8" customFormat="1" ht="12" customHeight="1">
      <c r="A66" s="206" t="s">
        <v>310</v>
      </c>
      <c r="B66" s="130" t="s">
        <v>115</v>
      </c>
      <c r="C66" s="356">
        <v>971</v>
      </c>
      <c r="D66" s="199" t="s">
        <v>126</v>
      </c>
      <c r="E66" s="199" t="s">
        <v>309</v>
      </c>
      <c r="F66" s="199" t="s">
        <v>168</v>
      </c>
      <c r="G66" s="204" t="s">
        <v>151</v>
      </c>
      <c r="H66" s="340">
        <v>54.5</v>
      </c>
      <c r="I66" s="340">
        <v>0</v>
      </c>
      <c r="J66" s="340">
        <v>54.5</v>
      </c>
      <c r="K66" s="340">
        <v>60</v>
      </c>
      <c r="L66" s="377">
        <v>0</v>
      </c>
      <c r="M66" s="332">
        <f t="shared" si="0"/>
        <v>0</v>
      </c>
      <c r="N66" s="269"/>
      <c r="O66" s="302"/>
      <c r="P66" s="264">
        <f>SUM(M66:O66)</f>
        <v>0</v>
      </c>
      <c r="Q66" s="254"/>
      <c r="R66" s="255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</row>
    <row r="67" spans="1:48" s="8" customFormat="1" ht="12" customHeight="1">
      <c r="A67" s="182" t="s">
        <v>174</v>
      </c>
      <c r="B67" s="168" t="s">
        <v>175</v>
      </c>
      <c r="C67" s="358">
        <v>971</v>
      </c>
      <c r="D67" s="177" t="s">
        <v>176</v>
      </c>
      <c r="E67" s="123"/>
      <c r="F67" s="196"/>
      <c r="G67" s="123"/>
      <c r="H67" s="329">
        <f aca="true" t="shared" si="3" ref="H67:P68">SUM(H68)</f>
        <v>1800</v>
      </c>
      <c r="I67" s="329">
        <f t="shared" si="3"/>
        <v>0</v>
      </c>
      <c r="J67" s="329">
        <f t="shared" si="3"/>
        <v>1500</v>
      </c>
      <c r="K67" s="336">
        <v>300</v>
      </c>
      <c r="L67" s="383">
        <v>0</v>
      </c>
      <c r="M67" s="334">
        <f t="shared" si="0"/>
        <v>0</v>
      </c>
      <c r="N67" s="270"/>
      <c r="O67" s="298">
        <f t="shared" si="3"/>
        <v>0</v>
      </c>
      <c r="P67" s="262">
        <f t="shared" si="3"/>
        <v>0</v>
      </c>
      <c r="Q67" s="251"/>
      <c r="R67" s="252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</row>
    <row r="68" spans="1:48" s="8" customFormat="1" ht="12.75" customHeight="1">
      <c r="A68" s="184" t="s">
        <v>177</v>
      </c>
      <c r="B68" s="185" t="s">
        <v>178</v>
      </c>
      <c r="C68" s="354">
        <v>971</v>
      </c>
      <c r="D68" s="187" t="s">
        <v>176</v>
      </c>
      <c r="E68" s="191" t="s">
        <v>312</v>
      </c>
      <c r="F68" s="192" t="s">
        <v>107</v>
      </c>
      <c r="G68" s="191" t="s">
        <v>107</v>
      </c>
      <c r="H68" s="331">
        <f t="shared" si="3"/>
        <v>1800</v>
      </c>
      <c r="I68" s="331">
        <f t="shared" si="3"/>
        <v>0</v>
      </c>
      <c r="J68" s="331">
        <f t="shared" si="3"/>
        <v>1500</v>
      </c>
      <c r="K68" s="339">
        <v>300</v>
      </c>
      <c r="L68" s="384">
        <v>0</v>
      </c>
      <c r="M68" s="331">
        <f t="shared" si="0"/>
        <v>0</v>
      </c>
      <c r="N68" s="270"/>
      <c r="O68" s="298">
        <f t="shared" si="3"/>
        <v>0</v>
      </c>
      <c r="P68" s="262">
        <f t="shared" si="3"/>
        <v>0</v>
      </c>
      <c r="Q68" s="251"/>
      <c r="R68" s="252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</row>
    <row r="69" spans="1:48" s="8" customFormat="1" ht="12.75" customHeight="1">
      <c r="A69" s="206" t="s">
        <v>179</v>
      </c>
      <c r="B69" s="212" t="s">
        <v>368</v>
      </c>
      <c r="C69" s="352">
        <v>971</v>
      </c>
      <c r="D69" s="199" t="s">
        <v>176</v>
      </c>
      <c r="E69" s="204" t="s">
        <v>312</v>
      </c>
      <c r="F69" s="199" t="s">
        <v>180</v>
      </c>
      <c r="G69" s="204" t="s">
        <v>152</v>
      </c>
      <c r="H69" s="332">
        <v>1800</v>
      </c>
      <c r="I69" s="332"/>
      <c r="J69" s="332">
        <v>1500</v>
      </c>
      <c r="K69" s="340">
        <v>300</v>
      </c>
      <c r="L69" s="377">
        <v>0</v>
      </c>
      <c r="M69" s="343">
        <f t="shared" si="0"/>
        <v>0</v>
      </c>
      <c r="N69" s="269"/>
      <c r="O69" s="313"/>
      <c r="P69" s="264">
        <f>SUM(M69:O69)</f>
        <v>0</v>
      </c>
      <c r="Q69" s="254"/>
      <c r="R69" s="255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</row>
    <row r="70" spans="1:48" s="8" customFormat="1" ht="12.75" customHeight="1">
      <c r="A70" s="182" t="s">
        <v>181</v>
      </c>
      <c r="B70" s="168" t="s">
        <v>182</v>
      </c>
      <c r="C70" s="358">
        <v>971</v>
      </c>
      <c r="D70" s="177" t="s">
        <v>183</v>
      </c>
      <c r="E70" s="123"/>
      <c r="F70" s="196"/>
      <c r="G70" s="123"/>
      <c r="H70" s="330" t="e">
        <f>SUM(H71)</f>
        <v>#REF!</v>
      </c>
      <c r="I70" s="330" t="e">
        <f>SUM(I71)</f>
        <v>#REF!</v>
      </c>
      <c r="J70" s="330" t="e">
        <f>SUM(J71)</f>
        <v>#REF!</v>
      </c>
      <c r="K70" s="342">
        <v>1400</v>
      </c>
      <c r="L70" s="381">
        <v>1397.7</v>
      </c>
      <c r="M70" s="331">
        <f t="shared" si="0"/>
        <v>99.83571428571429</v>
      </c>
      <c r="N70" s="270"/>
      <c r="O70" s="298">
        <f>SUM(O71)</f>
        <v>0</v>
      </c>
      <c r="P70" s="262" t="e">
        <f>SUM(P71)</f>
        <v>#REF!</v>
      </c>
      <c r="Q70" s="251"/>
      <c r="R70" s="252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</row>
    <row r="71" spans="1:48" s="8" customFormat="1" ht="12.75" customHeight="1">
      <c r="A71" s="208" t="s">
        <v>184</v>
      </c>
      <c r="B71" s="209" t="s">
        <v>185</v>
      </c>
      <c r="C71" s="297">
        <v>971</v>
      </c>
      <c r="D71" s="192" t="s">
        <v>183</v>
      </c>
      <c r="E71" s="191" t="s">
        <v>313</v>
      </c>
      <c r="F71" s="192"/>
      <c r="G71" s="191"/>
      <c r="H71" s="330" t="e">
        <f>SUM(#REF!)</f>
        <v>#REF!</v>
      </c>
      <c r="I71" s="330" t="e">
        <f>SUM(#REF!)</f>
        <v>#REF!</v>
      </c>
      <c r="J71" s="330" t="e">
        <f>SUM(#REF!)</f>
        <v>#REF!</v>
      </c>
      <c r="K71" s="342">
        <v>1400</v>
      </c>
      <c r="L71" s="381">
        <v>1397.7</v>
      </c>
      <c r="M71" s="334"/>
      <c r="N71" s="269"/>
      <c r="O71" s="302"/>
      <c r="P71" s="263" t="e">
        <f>SUM(#REF!)</f>
        <v>#REF!</v>
      </c>
      <c r="Q71" s="251"/>
      <c r="R71" s="252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</row>
    <row r="72" spans="1:48" s="8" customFormat="1" ht="10.5" customHeight="1">
      <c r="A72" s="213"/>
      <c r="B72" s="214" t="s">
        <v>320</v>
      </c>
      <c r="C72" s="169"/>
      <c r="D72" s="196"/>
      <c r="E72" s="123"/>
      <c r="F72" s="196"/>
      <c r="G72" s="123"/>
      <c r="H72" s="343"/>
      <c r="I72" s="343"/>
      <c r="J72" s="343"/>
      <c r="K72" s="366"/>
      <c r="L72" s="378"/>
      <c r="M72" s="334"/>
      <c r="N72" s="269"/>
      <c r="O72" s="269"/>
      <c r="P72" s="267"/>
      <c r="Q72" s="254"/>
      <c r="R72" s="255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</row>
    <row r="73" spans="1:48" s="8" customFormat="1" ht="11.25" customHeight="1">
      <c r="A73" s="213"/>
      <c r="B73" s="214" t="s">
        <v>319</v>
      </c>
      <c r="C73" s="143"/>
      <c r="D73" s="207"/>
      <c r="E73" s="125"/>
      <c r="F73" s="207"/>
      <c r="G73" s="125"/>
      <c r="H73" s="343"/>
      <c r="I73" s="343"/>
      <c r="J73" s="343"/>
      <c r="K73" s="366"/>
      <c r="L73" s="378"/>
      <c r="M73" s="334"/>
      <c r="N73" s="269"/>
      <c r="O73" s="269"/>
      <c r="P73" s="267"/>
      <c r="Q73" s="254"/>
      <c r="R73" s="255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</row>
    <row r="74" spans="1:48" s="8" customFormat="1" ht="9.75" customHeight="1">
      <c r="A74" s="210"/>
      <c r="B74" s="129" t="s">
        <v>318</v>
      </c>
      <c r="C74" s="359"/>
      <c r="D74" s="194"/>
      <c r="E74" s="193"/>
      <c r="F74" s="194"/>
      <c r="G74" s="193"/>
      <c r="H74" s="337"/>
      <c r="I74" s="337"/>
      <c r="J74" s="337"/>
      <c r="K74" s="338"/>
      <c r="L74" s="390"/>
      <c r="M74" s="334"/>
      <c r="N74" s="269"/>
      <c r="O74" s="303"/>
      <c r="P74" s="266"/>
      <c r="Q74" s="254"/>
      <c r="R74" s="255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</row>
    <row r="75" spans="1:48" s="8" customFormat="1" ht="12.75" customHeight="1">
      <c r="A75" s="220" t="s">
        <v>187</v>
      </c>
      <c r="B75" s="132" t="s">
        <v>369</v>
      </c>
      <c r="C75" s="356">
        <v>971</v>
      </c>
      <c r="D75" s="199" t="s">
        <v>183</v>
      </c>
      <c r="E75" s="204" t="s">
        <v>313</v>
      </c>
      <c r="F75" s="199" t="s">
        <v>137</v>
      </c>
      <c r="G75" s="204" t="s">
        <v>186</v>
      </c>
      <c r="H75" s="332">
        <v>1700</v>
      </c>
      <c r="I75" s="332">
        <v>1041</v>
      </c>
      <c r="J75" s="332">
        <v>1476</v>
      </c>
      <c r="K75" s="340">
        <v>1400</v>
      </c>
      <c r="L75" s="377">
        <v>1397.7</v>
      </c>
      <c r="M75" s="332">
        <f aca="true" t="shared" si="4" ref="M75:M139">(L75/K75)*100</f>
        <v>99.83571428571429</v>
      </c>
      <c r="N75" s="269"/>
      <c r="O75" s="313"/>
      <c r="P75" s="264">
        <f>SUM(M75:O75)</f>
        <v>99.83571428571429</v>
      </c>
      <c r="Q75" s="254"/>
      <c r="R75" s="255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</row>
    <row r="76" spans="1:48" s="8" customFormat="1" ht="14.25" customHeight="1">
      <c r="A76" s="134" t="s">
        <v>188</v>
      </c>
      <c r="B76" s="169" t="s">
        <v>189</v>
      </c>
      <c r="C76" s="214">
        <v>971</v>
      </c>
      <c r="D76" s="123" t="s">
        <v>117</v>
      </c>
      <c r="E76" s="197"/>
      <c r="F76" s="196"/>
      <c r="G76" s="123"/>
      <c r="H76" s="328" t="e">
        <f>SUM(H78)</f>
        <v>#REF!</v>
      </c>
      <c r="I76" s="328" t="e">
        <f>SUM(I78)</f>
        <v>#REF!</v>
      </c>
      <c r="J76" s="328" t="e">
        <f>SUM(J78)</f>
        <v>#REF!</v>
      </c>
      <c r="K76" s="365">
        <v>350</v>
      </c>
      <c r="L76" s="382">
        <v>222.5</v>
      </c>
      <c r="M76" s="334">
        <f t="shared" si="4"/>
        <v>63.57142857142857</v>
      </c>
      <c r="N76" s="270"/>
      <c r="O76" s="270" t="e">
        <f>SUM(O78)</f>
        <v>#REF!</v>
      </c>
      <c r="P76" s="278" t="e">
        <f>SUM(P78)</f>
        <v>#REF!</v>
      </c>
      <c r="Q76" s="251"/>
      <c r="R76" s="252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</row>
    <row r="77" spans="1:48" s="8" customFormat="1" ht="10.5" customHeight="1">
      <c r="A77" s="182"/>
      <c r="B77" s="183" t="s">
        <v>190</v>
      </c>
      <c r="C77" s="129"/>
      <c r="D77" s="176"/>
      <c r="E77" s="178"/>
      <c r="F77" s="177"/>
      <c r="G77" s="176"/>
      <c r="H77" s="323"/>
      <c r="I77" s="323"/>
      <c r="J77" s="323"/>
      <c r="K77" s="393"/>
      <c r="L77" s="394"/>
      <c r="M77" s="334"/>
      <c r="N77" s="270"/>
      <c r="O77" s="312"/>
      <c r="P77" s="261"/>
      <c r="Q77" s="251"/>
      <c r="R77" s="252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</row>
    <row r="78" spans="1:48" ht="12.75" customHeight="1">
      <c r="A78" s="208" t="s">
        <v>191</v>
      </c>
      <c r="B78" s="209" t="s">
        <v>314</v>
      </c>
      <c r="C78" s="297">
        <v>971</v>
      </c>
      <c r="D78" s="192" t="s">
        <v>118</v>
      </c>
      <c r="E78" s="191"/>
      <c r="F78" s="192"/>
      <c r="G78" s="191"/>
      <c r="H78" s="330" t="e">
        <f>SUM(H80,H84)</f>
        <v>#REF!</v>
      </c>
      <c r="I78" s="330" t="e">
        <f>SUM(I80,I84)</f>
        <v>#REF!</v>
      </c>
      <c r="J78" s="330" t="e">
        <f>SUM(J80,J84)</f>
        <v>#REF!</v>
      </c>
      <c r="K78" s="342">
        <v>350</v>
      </c>
      <c r="L78" s="381">
        <v>222.5</v>
      </c>
      <c r="M78" s="330">
        <f t="shared" si="4"/>
        <v>63.57142857142857</v>
      </c>
      <c r="N78" s="270"/>
      <c r="O78" s="311" t="e">
        <f>SUM(O84)</f>
        <v>#REF!</v>
      </c>
      <c r="P78" s="263" t="e">
        <f>SUM(P84)</f>
        <v>#REF!</v>
      </c>
      <c r="Q78" s="251"/>
      <c r="R78" s="252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</row>
    <row r="79" spans="1:48" ht="12.75" customHeight="1">
      <c r="A79" s="210"/>
      <c r="B79" s="129" t="s">
        <v>315</v>
      </c>
      <c r="C79" s="359"/>
      <c r="D79" s="194"/>
      <c r="E79" s="193"/>
      <c r="F79" s="194"/>
      <c r="G79" s="193"/>
      <c r="H79" s="329"/>
      <c r="I79" s="329"/>
      <c r="J79" s="329"/>
      <c r="K79" s="336"/>
      <c r="L79" s="383"/>
      <c r="M79" s="329"/>
      <c r="N79" s="270"/>
      <c r="O79" s="312"/>
      <c r="P79" s="261"/>
      <c r="Q79" s="251"/>
      <c r="R79" s="252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</row>
    <row r="80" spans="1:48" ht="12.75" customHeight="1">
      <c r="A80" s="213" t="s">
        <v>192</v>
      </c>
      <c r="B80" s="214" t="s">
        <v>324</v>
      </c>
      <c r="C80" s="169">
        <v>971</v>
      </c>
      <c r="D80" s="196" t="s">
        <v>118</v>
      </c>
      <c r="E80" s="123" t="s">
        <v>326</v>
      </c>
      <c r="F80" s="196"/>
      <c r="G80" s="123"/>
      <c r="H80" s="334" t="e">
        <f>SUM(#REF!)</f>
        <v>#REF!</v>
      </c>
      <c r="I80" s="334" t="e">
        <f>SUM(#REF!)</f>
        <v>#REF!</v>
      </c>
      <c r="J80" s="334" t="e">
        <f>SUM(#REF!)</f>
        <v>#REF!</v>
      </c>
      <c r="K80" s="335">
        <v>91</v>
      </c>
      <c r="L80" s="392">
        <v>73.2</v>
      </c>
      <c r="M80" s="334">
        <f t="shared" si="4"/>
        <v>80.43956043956044</v>
      </c>
      <c r="N80" s="270"/>
      <c r="O80" s="270"/>
      <c r="P80" s="278"/>
      <c r="Q80" s="251"/>
      <c r="R80" s="252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</row>
    <row r="81" spans="1:48" ht="12.75" customHeight="1">
      <c r="A81" s="213"/>
      <c r="B81" s="214" t="s">
        <v>325</v>
      </c>
      <c r="C81" s="169"/>
      <c r="D81" s="196"/>
      <c r="E81" s="123"/>
      <c r="F81" s="196"/>
      <c r="G81" s="123"/>
      <c r="H81" s="334"/>
      <c r="I81" s="334"/>
      <c r="J81" s="334"/>
      <c r="K81" s="336"/>
      <c r="L81" s="383"/>
      <c r="M81" s="334"/>
      <c r="N81" s="270"/>
      <c r="O81" s="270"/>
      <c r="P81" s="278"/>
      <c r="Q81" s="251"/>
      <c r="R81" s="252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</row>
    <row r="82" spans="1:48" ht="12.75" customHeight="1">
      <c r="A82" s="206" t="s">
        <v>193</v>
      </c>
      <c r="B82" s="291" t="s">
        <v>393</v>
      </c>
      <c r="C82" s="352">
        <v>971</v>
      </c>
      <c r="D82" s="199" t="s">
        <v>118</v>
      </c>
      <c r="E82" s="367" t="s">
        <v>326</v>
      </c>
      <c r="F82" s="202" t="s">
        <v>137</v>
      </c>
      <c r="G82" s="200" t="s">
        <v>154</v>
      </c>
      <c r="H82" s="329"/>
      <c r="I82" s="329"/>
      <c r="J82" s="329"/>
      <c r="K82" s="338">
        <v>40</v>
      </c>
      <c r="L82" s="390">
        <v>22.2</v>
      </c>
      <c r="M82" s="332">
        <f t="shared" si="4"/>
        <v>55.49999999999999</v>
      </c>
      <c r="N82" s="270"/>
      <c r="O82" s="270"/>
      <c r="P82" s="278"/>
      <c r="Q82" s="251"/>
      <c r="R82" s="252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</row>
    <row r="83" spans="1:48" ht="12.75" customHeight="1">
      <c r="A83" s="206" t="s">
        <v>394</v>
      </c>
      <c r="B83" s="291" t="s">
        <v>393</v>
      </c>
      <c r="C83" s="143">
        <v>971</v>
      </c>
      <c r="D83" s="202" t="s">
        <v>118</v>
      </c>
      <c r="E83" s="200" t="s">
        <v>326</v>
      </c>
      <c r="F83" s="202" t="s">
        <v>137</v>
      </c>
      <c r="G83" s="200" t="s">
        <v>156</v>
      </c>
      <c r="H83" s="333">
        <v>250</v>
      </c>
      <c r="I83" s="333">
        <v>107</v>
      </c>
      <c r="J83" s="333">
        <v>207</v>
      </c>
      <c r="K83" s="341">
        <v>51</v>
      </c>
      <c r="L83" s="391">
        <v>51</v>
      </c>
      <c r="M83" s="332">
        <f t="shared" si="4"/>
        <v>100</v>
      </c>
      <c r="N83" s="269"/>
      <c r="O83" s="270"/>
      <c r="P83" s="278"/>
      <c r="Q83" s="251"/>
      <c r="R83" s="252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</row>
    <row r="84" spans="1:48" ht="11.25" customHeight="1">
      <c r="A84" s="208" t="s">
        <v>327</v>
      </c>
      <c r="B84" s="209" t="s">
        <v>322</v>
      </c>
      <c r="C84" s="297">
        <v>971</v>
      </c>
      <c r="D84" s="192" t="s">
        <v>118</v>
      </c>
      <c r="E84" s="191" t="s">
        <v>328</v>
      </c>
      <c r="F84" s="192"/>
      <c r="G84" s="191"/>
      <c r="H84" s="330" t="e">
        <f>SUM(#REF!)</f>
        <v>#REF!</v>
      </c>
      <c r="I84" s="330" t="e">
        <f>SUM(#REF!)</f>
        <v>#REF!</v>
      </c>
      <c r="J84" s="330" t="e">
        <f>SUM(#REF!)</f>
        <v>#REF!</v>
      </c>
      <c r="K84" s="342">
        <v>259</v>
      </c>
      <c r="L84" s="381">
        <v>149.3</v>
      </c>
      <c r="M84" s="334">
        <f t="shared" si="4"/>
        <v>57.644787644787655</v>
      </c>
      <c r="N84" s="270"/>
      <c r="O84" s="311" t="e">
        <f>SUM(#REF!)</f>
        <v>#REF!</v>
      </c>
      <c r="P84" s="263" t="e">
        <f>SUM(#REF!)</f>
        <v>#REF!</v>
      </c>
      <c r="Q84" s="251"/>
      <c r="R84" s="252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</row>
    <row r="85" spans="1:48" ht="10.5" customHeight="1">
      <c r="A85" s="213"/>
      <c r="B85" s="214" t="s">
        <v>321</v>
      </c>
      <c r="C85" s="169"/>
      <c r="D85" s="196"/>
      <c r="E85" s="123"/>
      <c r="F85" s="196"/>
      <c r="G85" s="123"/>
      <c r="H85" s="334"/>
      <c r="I85" s="334"/>
      <c r="J85" s="334"/>
      <c r="K85" s="335"/>
      <c r="L85" s="392"/>
      <c r="M85" s="334"/>
      <c r="N85" s="270"/>
      <c r="O85" s="270"/>
      <c r="P85" s="278"/>
      <c r="Q85" s="251"/>
      <c r="R85" s="252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</row>
    <row r="86" spans="1:48" ht="9.75" customHeight="1">
      <c r="A86" s="210"/>
      <c r="B86" s="214" t="s">
        <v>323</v>
      </c>
      <c r="C86" s="359"/>
      <c r="D86" s="194"/>
      <c r="E86" s="193"/>
      <c r="F86" s="194"/>
      <c r="G86" s="193"/>
      <c r="H86" s="329"/>
      <c r="I86" s="329"/>
      <c r="J86" s="329"/>
      <c r="K86" s="336"/>
      <c r="L86" s="383"/>
      <c r="M86" s="334"/>
      <c r="N86" s="270"/>
      <c r="O86" s="312"/>
      <c r="P86" s="261"/>
      <c r="Q86" s="251"/>
      <c r="R86" s="252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</row>
    <row r="87" spans="1:48" ht="12.75" customHeight="1">
      <c r="A87" s="215" t="s">
        <v>329</v>
      </c>
      <c r="B87" s="216" t="s">
        <v>266</v>
      </c>
      <c r="C87" s="361">
        <v>971</v>
      </c>
      <c r="D87" s="202" t="s">
        <v>118</v>
      </c>
      <c r="E87" s="200" t="s">
        <v>328</v>
      </c>
      <c r="F87" s="202" t="s">
        <v>137</v>
      </c>
      <c r="G87" s="200" t="s">
        <v>150</v>
      </c>
      <c r="H87" s="333">
        <v>500</v>
      </c>
      <c r="I87" s="333">
        <v>0</v>
      </c>
      <c r="J87" s="333">
        <v>400</v>
      </c>
      <c r="K87" s="341">
        <v>259</v>
      </c>
      <c r="L87" s="391">
        <v>149.3</v>
      </c>
      <c r="M87" s="333">
        <f t="shared" si="4"/>
        <v>57.644787644787655</v>
      </c>
      <c r="N87" s="269"/>
      <c r="O87" s="302"/>
      <c r="P87" s="265">
        <f>SUM(M87:O87)</f>
        <v>57.644787644787655</v>
      </c>
      <c r="Q87" s="254"/>
      <c r="R87" s="255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</row>
    <row r="88" spans="1:48" ht="9.75" customHeight="1">
      <c r="A88" s="218"/>
      <c r="B88" s="217" t="s">
        <v>267</v>
      </c>
      <c r="C88" s="143"/>
      <c r="D88" s="194"/>
      <c r="E88" s="193"/>
      <c r="F88" s="194"/>
      <c r="G88" s="193"/>
      <c r="H88" s="337"/>
      <c r="I88" s="337"/>
      <c r="J88" s="337"/>
      <c r="K88" s="338"/>
      <c r="L88" s="390"/>
      <c r="M88" s="329"/>
      <c r="N88" s="269"/>
      <c r="O88" s="303"/>
      <c r="P88" s="266"/>
      <c r="Q88" s="254"/>
      <c r="R88" s="252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</row>
    <row r="89" spans="1:48" ht="14.25" customHeight="1">
      <c r="A89" s="179">
        <v>3</v>
      </c>
      <c r="B89" s="180" t="s">
        <v>194</v>
      </c>
      <c r="C89" s="128">
        <v>971</v>
      </c>
      <c r="D89" s="187" t="s">
        <v>106</v>
      </c>
      <c r="E89" s="187"/>
      <c r="F89" s="177"/>
      <c r="G89" s="176"/>
      <c r="H89" s="326" t="e">
        <f>SUM(H90,H94)</f>
        <v>#REF!</v>
      </c>
      <c r="I89" s="326" t="e">
        <f>SUM(I90,I94)</f>
        <v>#REF!</v>
      </c>
      <c r="J89" s="326" t="e">
        <f>SUM(J90,J94)</f>
        <v>#REF!</v>
      </c>
      <c r="K89" s="376">
        <v>31129</v>
      </c>
      <c r="L89" s="389">
        <v>29738.3</v>
      </c>
      <c r="M89" s="331">
        <f t="shared" si="4"/>
        <v>95.53246169167015</v>
      </c>
      <c r="N89" s="270"/>
      <c r="O89" s="312" t="e">
        <f>SUM(O90,O94)</f>
        <v>#REF!</v>
      </c>
      <c r="P89" s="261" t="e">
        <f>SUM(P90,P94)</f>
        <v>#REF!</v>
      </c>
      <c r="Q89" s="251"/>
      <c r="R89" s="252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</row>
    <row r="90" spans="1:48" ht="12" customHeight="1">
      <c r="A90" s="184" t="s">
        <v>195</v>
      </c>
      <c r="B90" s="181" t="s">
        <v>196</v>
      </c>
      <c r="C90" s="128">
        <v>971</v>
      </c>
      <c r="D90" s="188" t="s">
        <v>105</v>
      </c>
      <c r="E90" s="177"/>
      <c r="F90" s="187"/>
      <c r="G90" s="191"/>
      <c r="H90" s="331" t="e">
        <f>SUM(H91)</f>
        <v>#REF!</v>
      </c>
      <c r="I90" s="331" t="e">
        <f>SUM(I91)</f>
        <v>#REF!</v>
      </c>
      <c r="J90" s="331" t="e">
        <f>SUM(J91)</f>
        <v>#REF!</v>
      </c>
      <c r="K90" s="339">
        <v>200</v>
      </c>
      <c r="L90" s="384">
        <v>123.9</v>
      </c>
      <c r="M90" s="331">
        <f t="shared" si="4"/>
        <v>61.95</v>
      </c>
      <c r="N90" s="270"/>
      <c r="O90" s="298" t="e">
        <f>SUM(O91)</f>
        <v>#REF!</v>
      </c>
      <c r="P90" s="262" t="e">
        <f>SUM(P91)</f>
        <v>#REF!</v>
      </c>
      <c r="Q90" s="251"/>
      <c r="R90" s="252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</row>
    <row r="91" spans="1:48" ht="12.75" customHeight="1">
      <c r="A91" s="213" t="s">
        <v>197</v>
      </c>
      <c r="B91" s="214" t="s">
        <v>330</v>
      </c>
      <c r="C91" s="169">
        <v>971</v>
      </c>
      <c r="D91" s="196" t="s">
        <v>105</v>
      </c>
      <c r="E91" s="123" t="s">
        <v>332</v>
      </c>
      <c r="F91" s="196"/>
      <c r="G91" s="192"/>
      <c r="H91" s="334" t="e">
        <f>SUM(#REF!)</f>
        <v>#REF!</v>
      </c>
      <c r="I91" s="334" t="e">
        <f>SUM(#REF!)</f>
        <v>#REF!</v>
      </c>
      <c r="J91" s="334" t="e">
        <f>SUM(#REF!)</f>
        <v>#REF!</v>
      </c>
      <c r="K91" s="335">
        <v>200</v>
      </c>
      <c r="L91" s="392">
        <v>123.9</v>
      </c>
      <c r="M91" s="334">
        <f t="shared" si="4"/>
        <v>61.95</v>
      </c>
      <c r="N91" s="270"/>
      <c r="O91" s="270" t="e">
        <f>SUM(#REF!)</f>
        <v>#REF!</v>
      </c>
      <c r="P91" s="278" t="e">
        <f>SUM(#REF!)</f>
        <v>#REF!</v>
      </c>
      <c r="Q91" s="251"/>
      <c r="R91" s="252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</row>
    <row r="92" spans="1:48" ht="10.5" customHeight="1">
      <c r="A92" s="211"/>
      <c r="B92" s="129" t="s">
        <v>331</v>
      </c>
      <c r="C92" s="183"/>
      <c r="D92" s="177"/>
      <c r="E92" s="176"/>
      <c r="F92" s="177"/>
      <c r="G92" s="177"/>
      <c r="H92" s="329"/>
      <c r="I92" s="329"/>
      <c r="J92" s="329"/>
      <c r="K92" s="336"/>
      <c r="L92" s="383"/>
      <c r="M92" s="334"/>
      <c r="N92" s="270"/>
      <c r="O92" s="270"/>
      <c r="P92" s="278"/>
      <c r="Q92" s="251"/>
      <c r="R92" s="252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</row>
    <row r="93" spans="1:48" ht="12.75" customHeight="1">
      <c r="A93" s="206" t="s">
        <v>198</v>
      </c>
      <c r="B93" s="130" t="s">
        <v>199</v>
      </c>
      <c r="C93" s="352">
        <v>971</v>
      </c>
      <c r="D93" s="204" t="s">
        <v>105</v>
      </c>
      <c r="E93" s="199" t="s">
        <v>332</v>
      </c>
      <c r="F93" s="199" t="s">
        <v>137</v>
      </c>
      <c r="G93" s="205" t="s">
        <v>154</v>
      </c>
      <c r="H93" s="332">
        <v>400</v>
      </c>
      <c r="I93" s="332">
        <v>185</v>
      </c>
      <c r="J93" s="332">
        <v>250</v>
      </c>
      <c r="K93" s="340">
        <v>200</v>
      </c>
      <c r="L93" s="377">
        <v>123.9</v>
      </c>
      <c r="M93" s="332">
        <f t="shared" si="4"/>
        <v>61.95</v>
      </c>
      <c r="N93" s="269"/>
      <c r="O93" s="303"/>
      <c r="P93" s="264">
        <f>SUM(M93:O93)</f>
        <v>61.95</v>
      </c>
      <c r="Q93" s="254"/>
      <c r="R93" s="255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</row>
    <row r="94" spans="1:48" ht="14.25" customHeight="1">
      <c r="A94" s="182" t="s">
        <v>200</v>
      </c>
      <c r="B94" s="168" t="s">
        <v>201</v>
      </c>
      <c r="C94" s="128">
        <v>971</v>
      </c>
      <c r="D94" s="178" t="s">
        <v>202</v>
      </c>
      <c r="E94" s="177"/>
      <c r="F94" s="177"/>
      <c r="G94" s="176"/>
      <c r="H94" s="329" t="e">
        <f>SUM(H101,H105,H108,#REF!,H116,H120,#REF!)</f>
        <v>#REF!</v>
      </c>
      <c r="I94" s="329" t="e">
        <f>SUM(I101,I105,I108,#REF!,I116,I120,#REF!)</f>
        <v>#REF!</v>
      </c>
      <c r="J94" s="329" t="e">
        <f>SUM(J101,J105,J108,#REF!,J116,J120,#REF!)</f>
        <v>#REF!</v>
      </c>
      <c r="K94" s="336">
        <v>30929</v>
      </c>
      <c r="L94" s="383">
        <v>29614.4</v>
      </c>
      <c r="M94" s="334">
        <f t="shared" si="4"/>
        <v>95.74962009764299</v>
      </c>
      <c r="N94" s="270"/>
      <c r="O94" s="298" t="e">
        <f>SUM(#REF!,#REF!,#REF!,#REF!)</f>
        <v>#REF!</v>
      </c>
      <c r="P94" s="274" t="e">
        <f>SUM(#REF!,#REF!,#REF!,#REF!)</f>
        <v>#REF!</v>
      </c>
      <c r="Q94" s="170"/>
      <c r="R94" s="252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</row>
    <row r="95" spans="1:48" ht="11.25" customHeight="1">
      <c r="A95" s="208" t="s">
        <v>204</v>
      </c>
      <c r="B95" s="133" t="s">
        <v>10</v>
      </c>
      <c r="C95" s="297">
        <v>971</v>
      </c>
      <c r="D95" s="188" t="s">
        <v>202</v>
      </c>
      <c r="E95" s="187" t="s">
        <v>378</v>
      </c>
      <c r="F95" s="187" t="s">
        <v>137</v>
      </c>
      <c r="G95" s="186" t="s">
        <v>167</v>
      </c>
      <c r="H95" s="331" t="e">
        <f aca="true" t="shared" si="5" ref="H95:J96">SUM(H96)</f>
        <v>#REF!</v>
      </c>
      <c r="I95" s="331" t="e">
        <f t="shared" si="5"/>
        <v>#REF!</v>
      </c>
      <c r="J95" s="331" t="e">
        <f t="shared" si="5"/>
        <v>#REF!</v>
      </c>
      <c r="K95" s="336">
        <v>210</v>
      </c>
      <c r="L95" s="383">
        <v>196.2</v>
      </c>
      <c r="M95" s="331">
        <f t="shared" si="4"/>
        <v>93.42857142857143</v>
      </c>
      <c r="N95" s="270"/>
      <c r="O95" s="311"/>
      <c r="P95" s="271"/>
      <c r="Q95" s="170"/>
      <c r="R95" s="252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</row>
    <row r="96" spans="1:48" ht="11.25" customHeight="1">
      <c r="A96" s="184" t="s">
        <v>389</v>
      </c>
      <c r="B96" s="397" t="s">
        <v>408</v>
      </c>
      <c r="C96" s="128">
        <v>971</v>
      </c>
      <c r="D96" s="188" t="s">
        <v>202</v>
      </c>
      <c r="E96" s="187" t="s">
        <v>378</v>
      </c>
      <c r="F96" s="187" t="s">
        <v>137</v>
      </c>
      <c r="G96" s="186" t="s">
        <v>150</v>
      </c>
      <c r="H96" s="331" t="e">
        <f t="shared" si="5"/>
        <v>#REF!</v>
      </c>
      <c r="I96" s="331" t="e">
        <f t="shared" si="5"/>
        <v>#REF!</v>
      </c>
      <c r="J96" s="331" t="e">
        <f t="shared" si="5"/>
        <v>#REF!</v>
      </c>
      <c r="K96" s="336">
        <v>487</v>
      </c>
      <c r="L96" s="383">
        <v>334.3</v>
      </c>
      <c r="M96" s="334">
        <f t="shared" si="4"/>
        <v>68.64476386036962</v>
      </c>
      <c r="N96" s="270"/>
      <c r="O96" s="311"/>
      <c r="P96" s="271"/>
      <c r="Q96" s="170"/>
      <c r="R96" s="252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</row>
    <row r="97" spans="1:48" ht="12" customHeight="1">
      <c r="A97" s="182" t="s">
        <v>390</v>
      </c>
      <c r="B97" s="397" t="s">
        <v>409</v>
      </c>
      <c r="C97" s="128">
        <v>971</v>
      </c>
      <c r="D97" s="188" t="s">
        <v>202</v>
      </c>
      <c r="E97" s="187" t="s">
        <v>378</v>
      </c>
      <c r="F97" s="187" t="s">
        <v>137</v>
      </c>
      <c r="G97" s="186" t="s">
        <v>151</v>
      </c>
      <c r="H97" s="331" t="e">
        <f>SUM(#REF!)</f>
        <v>#REF!</v>
      </c>
      <c r="I97" s="331" t="e">
        <f>SUM(#REF!)</f>
        <v>#REF!</v>
      </c>
      <c r="J97" s="331" t="e">
        <f>SUM(#REF!)</f>
        <v>#REF!</v>
      </c>
      <c r="K97" s="336">
        <v>27138</v>
      </c>
      <c r="L97" s="383">
        <v>26082.3</v>
      </c>
      <c r="M97" s="334">
        <f t="shared" si="4"/>
        <v>96.10988282113641</v>
      </c>
      <c r="N97" s="270"/>
      <c r="O97" s="311"/>
      <c r="P97" s="271"/>
      <c r="Q97" s="170"/>
      <c r="R97" s="252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</row>
    <row r="98" spans="1:48" ht="12" customHeight="1">
      <c r="A98" s="182" t="s">
        <v>171</v>
      </c>
      <c r="B98" s="131" t="s">
        <v>153</v>
      </c>
      <c r="C98" s="360">
        <v>971</v>
      </c>
      <c r="D98" s="187" t="s">
        <v>202</v>
      </c>
      <c r="E98" s="187" t="s">
        <v>378</v>
      </c>
      <c r="F98" s="187" t="s">
        <v>137</v>
      </c>
      <c r="G98" s="186" t="s">
        <v>154</v>
      </c>
      <c r="H98" s="332">
        <v>400</v>
      </c>
      <c r="I98" s="332">
        <v>120</v>
      </c>
      <c r="J98" s="332">
        <v>250</v>
      </c>
      <c r="K98" s="336">
        <v>2987</v>
      </c>
      <c r="L98" s="383">
        <v>2895.7</v>
      </c>
      <c r="M98" s="331">
        <f t="shared" si="4"/>
        <v>96.94342149313691</v>
      </c>
      <c r="N98" s="270"/>
      <c r="O98" s="311"/>
      <c r="P98" s="271"/>
      <c r="Q98" s="170"/>
      <c r="R98" s="252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</row>
    <row r="99" spans="1:48" ht="12" customHeight="1">
      <c r="A99" s="184" t="s">
        <v>298</v>
      </c>
      <c r="B99" s="131" t="s">
        <v>155</v>
      </c>
      <c r="C99" s="362">
        <v>971</v>
      </c>
      <c r="D99" s="187" t="s">
        <v>202</v>
      </c>
      <c r="E99" s="187" t="s">
        <v>378</v>
      </c>
      <c r="F99" s="187" t="s">
        <v>137</v>
      </c>
      <c r="G99" s="186" t="s">
        <v>156</v>
      </c>
      <c r="H99" s="332">
        <v>400</v>
      </c>
      <c r="I99" s="332">
        <v>120</v>
      </c>
      <c r="J99" s="332">
        <v>250</v>
      </c>
      <c r="K99" s="339">
        <v>107</v>
      </c>
      <c r="L99" s="384">
        <v>105.9</v>
      </c>
      <c r="M99" s="331">
        <f t="shared" si="4"/>
        <v>98.97196261682244</v>
      </c>
      <c r="N99" s="270"/>
      <c r="O99" s="311"/>
      <c r="P99" s="271"/>
      <c r="Q99" s="170"/>
      <c r="R99" s="252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</row>
    <row r="100" spans="1:48" ht="12.75" customHeight="1">
      <c r="A100" s="296"/>
      <c r="B100" s="369" t="s">
        <v>357</v>
      </c>
      <c r="C100" s="129"/>
      <c r="D100" s="176"/>
      <c r="E100" s="177"/>
      <c r="F100" s="129"/>
      <c r="G100" s="178"/>
      <c r="H100" s="329"/>
      <c r="I100" s="329"/>
      <c r="J100" s="329"/>
      <c r="K100" s="336"/>
      <c r="L100" s="383"/>
      <c r="M100" s="334"/>
      <c r="N100" s="270"/>
      <c r="O100" s="311"/>
      <c r="P100" s="271"/>
      <c r="Q100" s="170"/>
      <c r="R100" s="252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</row>
    <row r="101" spans="1:48" ht="12.75" customHeight="1">
      <c r="A101" s="213" t="s">
        <v>203</v>
      </c>
      <c r="B101" s="214" t="s">
        <v>205</v>
      </c>
      <c r="C101" s="169">
        <v>971</v>
      </c>
      <c r="D101" s="197" t="s">
        <v>202</v>
      </c>
      <c r="E101" s="196" t="s">
        <v>337</v>
      </c>
      <c r="F101" s="196"/>
      <c r="G101" s="123"/>
      <c r="H101" s="334" t="e">
        <f>SUM(#REF!)</f>
        <v>#REF!</v>
      </c>
      <c r="I101" s="334" t="e">
        <f>SUM(#REF!)</f>
        <v>#REF!</v>
      </c>
      <c r="J101" s="334" t="e">
        <f>SUM(#REF!)</f>
        <v>#REF!</v>
      </c>
      <c r="K101" s="335">
        <v>18074</v>
      </c>
      <c r="L101" s="392">
        <v>17571.2</v>
      </c>
      <c r="M101" s="330">
        <f t="shared" si="4"/>
        <v>97.21810335288261</v>
      </c>
      <c r="N101" s="270"/>
      <c r="O101" s="311" t="e">
        <f>SUM(#REF!)</f>
        <v>#REF!</v>
      </c>
      <c r="P101" s="271" t="e">
        <f>SUM(#REF!)</f>
        <v>#REF!</v>
      </c>
      <c r="Q101" s="170"/>
      <c r="R101" s="252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</row>
    <row r="102" spans="1:48" ht="11.25" customHeight="1">
      <c r="A102" s="213"/>
      <c r="B102" s="129" t="s">
        <v>206</v>
      </c>
      <c r="C102" s="169"/>
      <c r="D102" s="178"/>
      <c r="E102" s="177"/>
      <c r="F102" s="177"/>
      <c r="G102" s="176"/>
      <c r="H102" s="329"/>
      <c r="I102" s="329"/>
      <c r="J102" s="329"/>
      <c r="K102" s="336"/>
      <c r="L102" s="383"/>
      <c r="M102" s="329"/>
      <c r="N102" s="270"/>
      <c r="O102" s="312"/>
      <c r="P102" s="273"/>
      <c r="Q102" s="170"/>
      <c r="R102" s="252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</row>
    <row r="103" spans="1:48" ht="12.75" customHeight="1">
      <c r="A103" s="206" t="s">
        <v>203</v>
      </c>
      <c r="B103" s="201" t="s">
        <v>409</v>
      </c>
      <c r="C103" s="352">
        <v>971</v>
      </c>
      <c r="D103" s="205" t="s">
        <v>202</v>
      </c>
      <c r="E103" s="199" t="s">
        <v>337</v>
      </c>
      <c r="F103" s="199" t="s">
        <v>137</v>
      </c>
      <c r="G103" s="204" t="s">
        <v>151</v>
      </c>
      <c r="H103" s="332" t="e">
        <f>SUM(#REF!)</f>
        <v>#REF!</v>
      </c>
      <c r="I103" s="332" t="e">
        <f>SUM(#REF!)</f>
        <v>#REF!</v>
      </c>
      <c r="J103" s="332" t="e">
        <f>SUM(#REF!)</f>
        <v>#REF!</v>
      </c>
      <c r="K103" s="340">
        <v>17846</v>
      </c>
      <c r="L103" s="377">
        <v>17344</v>
      </c>
      <c r="M103" s="343">
        <f t="shared" si="4"/>
        <v>97.18704471590273</v>
      </c>
      <c r="N103" s="270"/>
      <c r="O103" s="311" t="e">
        <f>SUM(#REF!)</f>
        <v>#REF!</v>
      </c>
      <c r="P103" s="271" t="e">
        <f>SUM(#REF!)</f>
        <v>#REF!</v>
      </c>
      <c r="Q103" s="170"/>
      <c r="R103" s="252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</row>
    <row r="104" spans="1:48" ht="12.75" customHeight="1">
      <c r="A104" s="167" t="s">
        <v>210</v>
      </c>
      <c r="B104" s="130" t="s">
        <v>153</v>
      </c>
      <c r="C104" s="398">
        <v>971</v>
      </c>
      <c r="D104" s="199" t="s">
        <v>202</v>
      </c>
      <c r="E104" s="194" t="s">
        <v>337</v>
      </c>
      <c r="F104" s="199" t="s">
        <v>137</v>
      </c>
      <c r="G104" s="204" t="s">
        <v>154</v>
      </c>
      <c r="H104" s="332">
        <v>400</v>
      </c>
      <c r="I104" s="332">
        <v>120</v>
      </c>
      <c r="J104" s="332">
        <v>250</v>
      </c>
      <c r="K104" s="338">
        <v>228</v>
      </c>
      <c r="L104" s="390">
        <v>227.2</v>
      </c>
      <c r="M104" s="332">
        <f t="shared" si="4"/>
        <v>99.64912280701755</v>
      </c>
      <c r="N104" s="269"/>
      <c r="O104" s="269"/>
      <c r="P104" s="276"/>
      <c r="Q104" s="173"/>
      <c r="R104" s="255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</row>
    <row r="105" spans="1:48" ht="16.5" customHeight="1">
      <c r="A105" s="211" t="s">
        <v>209</v>
      </c>
      <c r="B105" s="129" t="s">
        <v>207</v>
      </c>
      <c r="C105" s="183">
        <v>971</v>
      </c>
      <c r="D105" s="178" t="s">
        <v>202</v>
      </c>
      <c r="E105" s="177" t="s">
        <v>338</v>
      </c>
      <c r="F105" s="177"/>
      <c r="G105" s="176"/>
      <c r="H105" s="329" t="e">
        <f>SUM(#REF!)</f>
        <v>#REF!</v>
      </c>
      <c r="I105" s="329" t="e">
        <f>SUM(#REF!)</f>
        <v>#REF!</v>
      </c>
      <c r="J105" s="329" t="e">
        <f>SUM(#REF!)</f>
        <v>#REF!</v>
      </c>
      <c r="K105" s="336">
        <v>210</v>
      </c>
      <c r="L105" s="383">
        <v>195.3</v>
      </c>
      <c r="M105" s="331">
        <f t="shared" si="4"/>
        <v>93</v>
      </c>
      <c r="N105" s="270"/>
      <c r="O105" s="312" t="e">
        <f>SUM(#REF!)</f>
        <v>#REF!</v>
      </c>
      <c r="P105" s="273" t="e">
        <f>SUM(#REF!)</f>
        <v>#REF!</v>
      </c>
      <c r="Q105" s="170"/>
      <c r="R105" s="252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</row>
    <row r="106" spans="1:48" ht="13.5" customHeight="1">
      <c r="A106" s="167" t="s">
        <v>210</v>
      </c>
      <c r="B106" s="201" t="s">
        <v>409</v>
      </c>
      <c r="C106" s="356">
        <v>971</v>
      </c>
      <c r="D106" s="199" t="s">
        <v>202</v>
      </c>
      <c r="E106" s="194" t="s">
        <v>338</v>
      </c>
      <c r="F106" s="199" t="s">
        <v>137</v>
      </c>
      <c r="G106" s="204" t="s">
        <v>151</v>
      </c>
      <c r="H106" s="329"/>
      <c r="I106" s="329"/>
      <c r="J106" s="329"/>
      <c r="K106" s="338">
        <v>85</v>
      </c>
      <c r="L106" s="390">
        <v>84.5</v>
      </c>
      <c r="M106" s="332">
        <f t="shared" si="4"/>
        <v>99.41176470588235</v>
      </c>
      <c r="N106" s="270"/>
      <c r="O106" s="270"/>
      <c r="P106" s="273"/>
      <c r="Q106" s="170"/>
      <c r="R106" s="252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</row>
    <row r="107" spans="1:48" s="8" customFormat="1" ht="12.75" customHeight="1">
      <c r="A107" s="167" t="s">
        <v>404</v>
      </c>
      <c r="B107" s="130" t="s">
        <v>153</v>
      </c>
      <c r="C107" s="356">
        <v>971</v>
      </c>
      <c r="D107" s="199" t="s">
        <v>202</v>
      </c>
      <c r="E107" s="194" t="s">
        <v>338</v>
      </c>
      <c r="F107" s="199" t="s">
        <v>137</v>
      </c>
      <c r="G107" s="204" t="s">
        <v>154</v>
      </c>
      <c r="H107" s="332">
        <v>250</v>
      </c>
      <c r="I107" s="332">
        <v>240</v>
      </c>
      <c r="J107" s="332">
        <v>280</v>
      </c>
      <c r="K107" s="340">
        <v>125</v>
      </c>
      <c r="L107" s="377">
        <v>110.8</v>
      </c>
      <c r="M107" s="332">
        <f t="shared" si="4"/>
        <v>88.64</v>
      </c>
      <c r="N107" s="269"/>
      <c r="O107" s="269"/>
      <c r="P107" s="275">
        <f>SUM(M107:O107)</f>
        <v>88.64</v>
      </c>
      <c r="Q107" s="173"/>
      <c r="R107" s="255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</row>
    <row r="108" spans="1:48" ht="13.5" customHeight="1" thickBot="1">
      <c r="A108" s="213" t="s">
        <v>212</v>
      </c>
      <c r="B108" s="214" t="s">
        <v>208</v>
      </c>
      <c r="C108" s="169">
        <v>971</v>
      </c>
      <c r="D108" s="178" t="s">
        <v>202</v>
      </c>
      <c r="E108" s="177" t="s">
        <v>339</v>
      </c>
      <c r="F108" s="177"/>
      <c r="G108" s="176"/>
      <c r="H108" s="329" t="e">
        <f>SUM(#REF!)</f>
        <v>#REF!</v>
      </c>
      <c r="I108" s="329" t="e">
        <f>SUM(#REF!)</f>
        <v>#REF!</v>
      </c>
      <c r="J108" s="329" t="e">
        <f>SUM(#REF!)</f>
        <v>#REF!</v>
      </c>
      <c r="K108" s="336">
        <v>6225</v>
      </c>
      <c r="L108" s="383">
        <v>5477.4</v>
      </c>
      <c r="M108" s="334">
        <f t="shared" si="4"/>
        <v>87.99036144578312</v>
      </c>
      <c r="N108" s="270"/>
      <c r="O108" s="312" t="e">
        <f>SUM(#REF!)</f>
        <v>#REF!</v>
      </c>
      <c r="P108" s="273" t="e">
        <f>SUM(#REF!)</f>
        <v>#REF!</v>
      </c>
      <c r="Q108" s="170"/>
      <c r="R108" s="252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</row>
    <row r="109" spans="1:48" ht="12.75" customHeight="1">
      <c r="A109" s="399" t="s">
        <v>379</v>
      </c>
      <c r="B109" s="401" t="s">
        <v>408</v>
      </c>
      <c r="C109" s="349">
        <v>971</v>
      </c>
      <c r="D109" s="203" t="s">
        <v>202</v>
      </c>
      <c r="E109" s="199" t="s">
        <v>339</v>
      </c>
      <c r="F109" s="202" t="s">
        <v>137</v>
      </c>
      <c r="G109" s="204" t="s">
        <v>150</v>
      </c>
      <c r="H109" s="333" t="e">
        <f>SUM(#REF!)</f>
        <v>#REF!</v>
      </c>
      <c r="I109" s="333" t="e">
        <f>SUM(#REF!)</f>
        <v>#REF!</v>
      </c>
      <c r="J109" s="333" t="e">
        <f>SUM(#REF!)</f>
        <v>#REF!</v>
      </c>
      <c r="K109" s="338">
        <v>487</v>
      </c>
      <c r="L109" s="390">
        <v>334.3</v>
      </c>
      <c r="M109" s="332">
        <f t="shared" si="4"/>
        <v>68.64476386036962</v>
      </c>
      <c r="N109" s="270"/>
      <c r="O109" s="270"/>
      <c r="P109" s="279"/>
      <c r="Q109" s="170"/>
      <c r="R109" s="252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</row>
    <row r="110" spans="1:48" ht="12.75" customHeight="1" thickBot="1">
      <c r="A110" s="400" t="s">
        <v>385</v>
      </c>
      <c r="B110" s="402" t="s">
        <v>409</v>
      </c>
      <c r="C110" s="352">
        <v>971</v>
      </c>
      <c r="D110" s="203" t="s">
        <v>202</v>
      </c>
      <c r="E110" s="199" t="s">
        <v>339</v>
      </c>
      <c r="F110" s="202" t="s">
        <v>137</v>
      </c>
      <c r="G110" s="204" t="s">
        <v>151</v>
      </c>
      <c r="H110" s="333" t="e">
        <f>SUM(#REF!)</f>
        <v>#REF!</v>
      </c>
      <c r="I110" s="333" t="e">
        <f>SUM(#REF!)</f>
        <v>#REF!</v>
      </c>
      <c r="J110" s="333" t="e">
        <f>SUM(#REF!)</f>
        <v>#REF!</v>
      </c>
      <c r="K110" s="340">
        <v>3234</v>
      </c>
      <c r="L110" s="377">
        <v>2715.3</v>
      </c>
      <c r="M110" s="343">
        <f t="shared" si="4"/>
        <v>83.96103896103897</v>
      </c>
      <c r="N110" s="270"/>
      <c r="O110" s="311" t="e">
        <f>SUM(#REF!)</f>
        <v>#REF!</v>
      </c>
      <c r="P110" s="271" t="e">
        <f>SUM(#REF!)</f>
        <v>#REF!</v>
      </c>
      <c r="Q110" s="170"/>
      <c r="R110" s="252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</row>
    <row r="111" spans="1:48" s="8" customFormat="1" ht="12.75" customHeight="1">
      <c r="A111" s="167" t="s">
        <v>380</v>
      </c>
      <c r="B111" s="212" t="s">
        <v>153</v>
      </c>
      <c r="C111" s="398">
        <v>971</v>
      </c>
      <c r="D111" s="199" t="s">
        <v>202</v>
      </c>
      <c r="E111" s="194" t="s">
        <v>338</v>
      </c>
      <c r="F111" s="199" t="s">
        <v>137</v>
      </c>
      <c r="G111" s="204" t="s">
        <v>154</v>
      </c>
      <c r="H111" s="332">
        <v>400</v>
      </c>
      <c r="I111" s="332">
        <v>120</v>
      </c>
      <c r="J111" s="332">
        <v>250</v>
      </c>
      <c r="K111" s="338">
        <v>2504</v>
      </c>
      <c r="L111" s="390">
        <v>2427.8</v>
      </c>
      <c r="M111" s="332">
        <f t="shared" si="4"/>
        <v>96.95686900958466</v>
      </c>
      <c r="N111" s="269"/>
      <c r="O111" s="313"/>
      <c r="P111" s="275"/>
      <c r="Q111" s="173"/>
      <c r="R111" s="255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</row>
    <row r="112" spans="1:48" s="8" customFormat="1" ht="12.75" customHeight="1">
      <c r="A112" s="184" t="s">
        <v>217</v>
      </c>
      <c r="B112" s="214" t="s">
        <v>211</v>
      </c>
      <c r="C112" s="362">
        <v>971</v>
      </c>
      <c r="D112" s="188" t="s">
        <v>202</v>
      </c>
      <c r="E112" s="187" t="s">
        <v>340</v>
      </c>
      <c r="F112" s="192"/>
      <c r="G112" s="191"/>
      <c r="H112" s="331" t="e">
        <f>SUM(#REF!)</f>
        <v>#REF!</v>
      </c>
      <c r="I112" s="331" t="e">
        <f>SUM(#REF!)</f>
        <v>#REF!</v>
      </c>
      <c r="J112" s="331" t="e">
        <f>SUM(#REF!)</f>
        <v>#REF!</v>
      </c>
      <c r="K112" s="336">
        <v>750</v>
      </c>
      <c r="L112" s="383">
        <v>723.1</v>
      </c>
      <c r="M112" s="334">
        <f t="shared" si="4"/>
        <v>96.41333333333334</v>
      </c>
      <c r="N112" s="270"/>
      <c r="O112" s="312"/>
      <c r="P112" s="273"/>
      <c r="Q112" s="170"/>
      <c r="R112" s="252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</row>
    <row r="113" spans="1:48" s="8" customFormat="1" ht="14.25" customHeight="1">
      <c r="A113" s="220" t="s">
        <v>386</v>
      </c>
      <c r="B113" s="132" t="s">
        <v>10</v>
      </c>
      <c r="C113" s="379">
        <v>971</v>
      </c>
      <c r="D113" s="205" t="s">
        <v>202</v>
      </c>
      <c r="E113" s="199" t="s">
        <v>340</v>
      </c>
      <c r="F113" s="199" t="s">
        <v>137</v>
      </c>
      <c r="G113" s="204" t="s">
        <v>167</v>
      </c>
      <c r="H113" s="332" t="e">
        <f>SUM(#REF!)</f>
        <v>#REF!</v>
      </c>
      <c r="I113" s="332" t="e">
        <f>SUM(#REF!)</f>
        <v>#REF!</v>
      </c>
      <c r="J113" s="332" t="e">
        <f>SUM(#REF!)</f>
        <v>#REF!</v>
      </c>
      <c r="K113" s="340">
        <v>210</v>
      </c>
      <c r="L113" s="377">
        <v>196.2</v>
      </c>
      <c r="M113" s="332">
        <f t="shared" si="4"/>
        <v>93.42857142857143</v>
      </c>
      <c r="N113" s="270"/>
      <c r="O113" s="311" t="e">
        <f>SUM(#REF!)</f>
        <v>#REF!</v>
      </c>
      <c r="P113" s="271" t="e">
        <f>SUM(#REF!)</f>
        <v>#REF!</v>
      </c>
      <c r="Q113" s="170"/>
      <c r="R113" s="252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</row>
    <row r="114" spans="1:48" s="8" customFormat="1" ht="12" customHeight="1">
      <c r="A114" s="220" t="s">
        <v>387</v>
      </c>
      <c r="B114" s="132" t="s">
        <v>115</v>
      </c>
      <c r="C114" s="379">
        <v>971</v>
      </c>
      <c r="D114" s="205" t="s">
        <v>202</v>
      </c>
      <c r="E114" s="199" t="s">
        <v>340</v>
      </c>
      <c r="F114" s="199" t="s">
        <v>137</v>
      </c>
      <c r="G114" s="204" t="s">
        <v>151</v>
      </c>
      <c r="H114" s="332" t="e">
        <f>SUM(#REF!)</f>
        <v>#REF!</v>
      </c>
      <c r="I114" s="332" t="e">
        <f>SUM(#REF!)</f>
        <v>#REF!</v>
      </c>
      <c r="J114" s="332" t="e">
        <f>SUM(#REF!)</f>
        <v>#REF!</v>
      </c>
      <c r="K114" s="340">
        <v>510</v>
      </c>
      <c r="L114" s="377">
        <v>497.3</v>
      </c>
      <c r="M114" s="343">
        <f t="shared" si="4"/>
        <v>97.50980392156863</v>
      </c>
      <c r="N114" s="269"/>
      <c r="O114" s="302"/>
      <c r="P114" s="275"/>
      <c r="Q114" s="173"/>
      <c r="R114" s="255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</row>
    <row r="115" spans="1:48" s="8" customFormat="1" ht="12" customHeight="1">
      <c r="A115" s="206" t="s">
        <v>388</v>
      </c>
      <c r="B115" s="130" t="s">
        <v>155</v>
      </c>
      <c r="C115" s="356">
        <v>971</v>
      </c>
      <c r="D115" s="199" t="s">
        <v>202</v>
      </c>
      <c r="E115" s="199" t="s">
        <v>340</v>
      </c>
      <c r="F115" s="199" t="s">
        <v>137</v>
      </c>
      <c r="G115" s="204" t="s">
        <v>156</v>
      </c>
      <c r="H115" s="332">
        <v>400</v>
      </c>
      <c r="I115" s="332">
        <v>120</v>
      </c>
      <c r="J115" s="332">
        <v>250</v>
      </c>
      <c r="K115" s="338">
        <v>30</v>
      </c>
      <c r="L115" s="390">
        <v>29.6</v>
      </c>
      <c r="M115" s="332">
        <f t="shared" si="4"/>
        <v>98.66666666666667</v>
      </c>
      <c r="N115" s="269"/>
      <c r="O115" s="302"/>
      <c r="P115" s="275"/>
      <c r="Q115" s="173"/>
      <c r="R115" s="255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</row>
    <row r="116" spans="1:48" s="8" customFormat="1" ht="12.75" customHeight="1">
      <c r="A116" s="182" t="s">
        <v>333</v>
      </c>
      <c r="B116" s="169" t="s">
        <v>213</v>
      </c>
      <c r="C116" s="358">
        <v>971</v>
      </c>
      <c r="D116" s="178" t="s">
        <v>202</v>
      </c>
      <c r="E116" s="177" t="s">
        <v>341</v>
      </c>
      <c r="F116" s="192"/>
      <c r="G116" s="191"/>
      <c r="H116" s="329" t="e">
        <f>SUM(#REF!)</f>
        <v>#REF!</v>
      </c>
      <c r="I116" s="329" t="e">
        <f>SUM(#REF!)</f>
        <v>#REF!</v>
      </c>
      <c r="J116" s="329" t="e">
        <f>SUM(#REF!)</f>
        <v>#REF!</v>
      </c>
      <c r="K116" s="336">
        <v>4508</v>
      </c>
      <c r="L116" s="383">
        <v>4486.1</v>
      </c>
      <c r="M116" s="334">
        <f t="shared" si="4"/>
        <v>99.51419698314109</v>
      </c>
      <c r="N116" s="270"/>
      <c r="O116" s="298" t="e">
        <f>SUM(#REF!)</f>
        <v>#REF!</v>
      </c>
      <c r="P116" s="274" t="e">
        <f>SUM(#REF!)</f>
        <v>#REF!</v>
      </c>
      <c r="Q116" s="170"/>
      <c r="R116" s="252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</row>
    <row r="117" spans="1:48" s="8" customFormat="1" ht="12.75" customHeight="1">
      <c r="A117" s="206" t="s">
        <v>334</v>
      </c>
      <c r="B117" s="201" t="s">
        <v>409</v>
      </c>
      <c r="C117" s="352">
        <v>971</v>
      </c>
      <c r="D117" s="203" t="s">
        <v>202</v>
      </c>
      <c r="E117" s="207" t="s">
        <v>341</v>
      </c>
      <c r="F117" s="202" t="s">
        <v>137</v>
      </c>
      <c r="G117" s="200" t="s">
        <v>151</v>
      </c>
      <c r="H117" s="333" t="e">
        <f>SUM(#REF!)</f>
        <v>#REF!</v>
      </c>
      <c r="I117" s="333" t="e">
        <f>SUM(#REF!)</f>
        <v>#REF!</v>
      </c>
      <c r="J117" s="333" t="e">
        <f>SUM(#REF!)</f>
        <v>#REF!</v>
      </c>
      <c r="K117" s="340">
        <v>4301</v>
      </c>
      <c r="L117" s="377">
        <v>4279.9</v>
      </c>
      <c r="M117" s="332">
        <f t="shared" si="4"/>
        <v>99.50941641478725</v>
      </c>
      <c r="N117" s="270"/>
      <c r="O117" s="311" t="e">
        <f>SUM(#REF!)</f>
        <v>#REF!</v>
      </c>
      <c r="P117" s="271" t="e">
        <f>SUM(#REF!)</f>
        <v>#REF!</v>
      </c>
      <c r="Q117" s="170"/>
      <c r="R117" s="252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</row>
    <row r="118" spans="1:48" s="8" customFormat="1" ht="12" customHeight="1">
      <c r="A118" s="167" t="s">
        <v>381</v>
      </c>
      <c r="B118" s="130" t="s">
        <v>153</v>
      </c>
      <c r="C118" s="398">
        <v>971</v>
      </c>
      <c r="D118" s="199" t="s">
        <v>202</v>
      </c>
      <c r="E118" s="199" t="s">
        <v>341</v>
      </c>
      <c r="F118" s="199" t="s">
        <v>137</v>
      </c>
      <c r="G118" s="204" t="s">
        <v>154</v>
      </c>
      <c r="H118" s="332">
        <v>400</v>
      </c>
      <c r="I118" s="332">
        <v>120</v>
      </c>
      <c r="J118" s="332">
        <v>250</v>
      </c>
      <c r="K118" s="338">
        <v>130</v>
      </c>
      <c r="L118" s="390">
        <v>129.9</v>
      </c>
      <c r="M118" s="343">
        <f t="shared" si="4"/>
        <v>99.92307692307692</v>
      </c>
      <c r="N118" s="269"/>
      <c r="O118" s="302"/>
      <c r="P118" s="277"/>
      <c r="Q118" s="173"/>
      <c r="R118" s="255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</row>
    <row r="119" spans="1:48" s="8" customFormat="1" ht="12" customHeight="1">
      <c r="A119" s="167" t="s">
        <v>381</v>
      </c>
      <c r="B119" s="130" t="s">
        <v>155</v>
      </c>
      <c r="C119" s="356">
        <v>971</v>
      </c>
      <c r="D119" s="199" t="s">
        <v>202</v>
      </c>
      <c r="E119" s="199" t="s">
        <v>341</v>
      </c>
      <c r="F119" s="199" t="s">
        <v>137</v>
      </c>
      <c r="G119" s="204" t="s">
        <v>156</v>
      </c>
      <c r="H119" s="332">
        <v>400</v>
      </c>
      <c r="I119" s="332">
        <v>120</v>
      </c>
      <c r="J119" s="332">
        <v>250</v>
      </c>
      <c r="K119" s="338">
        <v>77</v>
      </c>
      <c r="L119" s="390">
        <v>76.3</v>
      </c>
      <c r="M119" s="332">
        <f t="shared" si="4"/>
        <v>99.09090909090908</v>
      </c>
      <c r="N119" s="269"/>
      <c r="O119" s="302"/>
      <c r="P119" s="277"/>
      <c r="Q119" s="173"/>
      <c r="R119" s="255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</row>
    <row r="120" spans="1:48" s="8" customFormat="1" ht="11.25" customHeight="1">
      <c r="A120" s="208" t="s">
        <v>335</v>
      </c>
      <c r="B120" s="214" t="s">
        <v>214</v>
      </c>
      <c r="C120" s="169">
        <v>971</v>
      </c>
      <c r="D120" s="197" t="s">
        <v>202</v>
      </c>
      <c r="E120" s="196" t="s">
        <v>342</v>
      </c>
      <c r="F120" s="196"/>
      <c r="G120" s="123"/>
      <c r="H120" s="334" t="e">
        <f>SUM(#REF!)</f>
        <v>#REF!</v>
      </c>
      <c r="I120" s="334" t="e">
        <f>SUM(#REF!)</f>
        <v>#REF!</v>
      </c>
      <c r="J120" s="334" t="e">
        <f>SUM(#REF!)</f>
        <v>#REF!</v>
      </c>
      <c r="K120" s="335">
        <v>1162</v>
      </c>
      <c r="L120" s="392">
        <v>1161.3</v>
      </c>
      <c r="M120" s="334">
        <f t="shared" si="4"/>
        <v>99.93975903614457</v>
      </c>
      <c r="N120" s="270"/>
      <c r="O120" s="311" t="e">
        <f>SUM(#REF!)</f>
        <v>#REF!</v>
      </c>
      <c r="P120" s="271" t="e">
        <f>SUM(#REF!)</f>
        <v>#REF!</v>
      </c>
      <c r="Q120" s="170"/>
      <c r="R120" s="252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</row>
    <row r="121" spans="1:48" s="8" customFormat="1" ht="10.5" customHeight="1">
      <c r="A121" s="213"/>
      <c r="B121" s="214" t="s">
        <v>215</v>
      </c>
      <c r="C121" s="169"/>
      <c r="D121" s="197"/>
      <c r="E121" s="196"/>
      <c r="F121" s="196"/>
      <c r="G121" s="123"/>
      <c r="H121" s="334"/>
      <c r="I121" s="334"/>
      <c r="J121" s="334"/>
      <c r="K121" s="335"/>
      <c r="L121" s="392"/>
      <c r="M121" s="334"/>
      <c r="N121" s="270"/>
      <c r="O121" s="270"/>
      <c r="P121" s="279"/>
      <c r="Q121" s="170"/>
      <c r="R121" s="252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</row>
    <row r="122" spans="1:48" s="8" customFormat="1" ht="10.5" customHeight="1">
      <c r="A122" s="211"/>
      <c r="B122" s="214" t="s">
        <v>216</v>
      </c>
      <c r="C122" s="183"/>
      <c r="D122" s="178"/>
      <c r="E122" s="177"/>
      <c r="F122" s="177"/>
      <c r="G122" s="176"/>
      <c r="H122" s="329"/>
      <c r="I122" s="329"/>
      <c r="J122" s="329"/>
      <c r="K122" s="336"/>
      <c r="L122" s="383"/>
      <c r="M122" s="334"/>
      <c r="N122" s="270"/>
      <c r="O122" s="312"/>
      <c r="P122" s="273"/>
      <c r="Q122" s="170"/>
      <c r="R122" s="252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</row>
    <row r="123" spans="1:48" s="8" customFormat="1" ht="11.25" customHeight="1">
      <c r="A123" s="218" t="s">
        <v>335</v>
      </c>
      <c r="B123" s="132" t="s">
        <v>409</v>
      </c>
      <c r="C123" s="361">
        <v>971</v>
      </c>
      <c r="D123" s="199" t="s">
        <v>202</v>
      </c>
      <c r="E123" s="207" t="s">
        <v>342</v>
      </c>
      <c r="F123" s="202" t="s">
        <v>137</v>
      </c>
      <c r="G123" s="204" t="s">
        <v>151</v>
      </c>
      <c r="H123" s="333" t="e">
        <f>SUM(#REF!)</f>
        <v>#REF!</v>
      </c>
      <c r="I123" s="333" t="e">
        <f>SUM(#REF!)</f>
        <v>#REF!</v>
      </c>
      <c r="J123" s="333" t="e">
        <f>SUM(#REF!)</f>
        <v>#REF!</v>
      </c>
      <c r="K123" s="341">
        <v>1162</v>
      </c>
      <c r="L123" s="391">
        <v>1161.3</v>
      </c>
      <c r="M123" s="332">
        <f t="shared" si="4"/>
        <v>99.93975903614457</v>
      </c>
      <c r="N123" s="270"/>
      <c r="O123" s="311" t="e">
        <f>SUM(#REF!)</f>
        <v>#REF!</v>
      </c>
      <c r="P123" s="271" t="e">
        <f>SUM(#REF!)</f>
        <v>#REF!</v>
      </c>
      <c r="Q123" s="170"/>
      <c r="R123" s="252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</row>
    <row r="124" spans="1:48" s="8" customFormat="1" ht="13.5" customHeight="1">
      <c r="A124" s="187" t="s">
        <v>218</v>
      </c>
      <c r="B124" s="183" t="s">
        <v>219</v>
      </c>
      <c r="C124" s="128">
        <v>971</v>
      </c>
      <c r="D124" s="178" t="s">
        <v>119</v>
      </c>
      <c r="E124" s="188"/>
      <c r="F124" s="187"/>
      <c r="G124" s="195"/>
      <c r="H124" s="327" t="e">
        <f>SUM(H125)</f>
        <v>#REF!</v>
      </c>
      <c r="I124" s="327" t="e">
        <f>SUM(I125)</f>
        <v>#REF!</v>
      </c>
      <c r="J124" s="327" t="e">
        <f>SUM(J125)</f>
        <v>#REF!</v>
      </c>
      <c r="K124" s="395">
        <v>1720</v>
      </c>
      <c r="L124" s="396">
        <v>1305.9</v>
      </c>
      <c r="M124" s="334">
        <f t="shared" si="4"/>
        <v>75.92441860465117</v>
      </c>
      <c r="N124" s="270"/>
      <c r="O124" s="311" t="e">
        <f>SUM(O125,O132)</f>
        <v>#REF!</v>
      </c>
      <c r="P124" s="263" t="e">
        <f>SUM(P125,P132)</f>
        <v>#REF!</v>
      </c>
      <c r="Q124" s="251"/>
      <c r="R124" s="252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</row>
    <row r="125" spans="1:48" s="8" customFormat="1" ht="12.75" customHeight="1">
      <c r="A125" s="182" t="s">
        <v>220</v>
      </c>
      <c r="B125" s="180" t="s">
        <v>221</v>
      </c>
      <c r="C125" s="128">
        <v>971</v>
      </c>
      <c r="D125" s="176" t="s">
        <v>120</v>
      </c>
      <c r="E125" s="178"/>
      <c r="F125" s="177"/>
      <c r="G125" s="195"/>
      <c r="H125" s="334" t="e">
        <f>SUM(H126,H132)</f>
        <v>#REF!</v>
      </c>
      <c r="I125" s="334" t="e">
        <f>SUM(I126,I132)</f>
        <v>#REF!</v>
      </c>
      <c r="J125" s="334" t="e">
        <f>SUM(J126,J132)</f>
        <v>#REF!</v>
      </c>
      <c r="K125" s="335">
        <v>1720</v>
      </c>
      <c r="L125" s="392">
        <v>1305.9</v>
      </c>
      <c r="M125" s="331">
        <f t="shared" si="4"/>
        <v>75.92441860465117</v>
      </c>
      <c r="N125" s="270"/>
      <c r="O125" s="298" t="e">
        <f>SUM(O126)</f>
        <v>#REF!</v>
      </c>
      <c r="P125" s="262" t="e">
        <f>SUM(P126)</f>
        <v>#REF!</v>
      </c>
      <c r="Q125" s="251"/>
      <c r="R125" s="252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</row>
    <row r="126" spans="1:48" s="8" customFormat="1" ht="12.75" customHeight="1">
      <c r="A126" s="134" t="s">
        <v>222</v>
      </c>
      <c r="B126" s="221" t="s">
        <v>223</v>
      </c>
      <c r="C126" s="209">
        <v>971</v>
      </c>
      <c r="D126" s="123" t="s">
        <v>120</v>
      </c>
      <c r="E126" s="196" t="s">
        <v>336</v>
      </c>
      <c r="F126" s="196"/>
      <c r="G126" s="123"/>
      <c r="H126" s="330" t="e">
        <f>SUM(#REF!)</f>
        <v>#REF!</v>
      </c>
      <c r="I126" s="330" t="e">
        <f>SUM(#REF!)</f>
        <v>#REF!</v>
      </c>
      <c r="J126" s="330" t="e">
        <f>SUM(#REF!)</f>
        <v>#REF!</v>
      </c>
      <c r="K126" s="342">
        <v>1080</v>
      </c>
      <c r="L126" s="381">
        <v>894.5</v>
      </c>
      <c r="M126" s="334">
        <f t="shared" si="4"/>
        <v>82.82407407407408</v>
      </c>
      <c r="N126" s="270"/>
      <c r="O126" s="311" t="e">
        <f>SUM(#REF!)</f>
        <v>#REF!</v>
      </c>
      <c r="P126" s="263" t="e">
        <f>SUM(#REF!)</f>
        <v>#REF!</v>
      </c>
      <c r="Q126" s="251"/>
      <c r="R126" s="252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</row>
    <row r="127" spans="1:48" s="8" customFormat="1" ht="9" customHeight="1">
      <c r="A127" s="182"/>
      <c r="B127" s="214" t="s">
        <v>224</v>
      </c>
      <c r="C127" s="129"/>
      <c r="D127" s="219"/>
      <c r="E127" s="219"/>
      <c r="F127" s="219"/>
      <c r="G127" s="222"/>
      <c r="H127" s="329"/>
      <c r="I127" s="329"/>
      <c r="J127" s="329"/>
      <c r="K127" s="336"/>
      <c r="L127" s="383"/>
      <c r="M127" s="334"/>
      <c r="N127" s="270"/>
      <c r="O127" s="312"/>
      <c r="P127" s="261"/>
      <c r="Q127" s="251"/>
      <c r="R127" s="252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</row>
    <row r="128" spans="1:48" s="8" customFormat="1" ht="12.75" customHeight="1">
      <c r="A128" s="206" t="s">
        <v>225</v>
      </c>
      <c r="B128" s="201" t="s">
        <v>10</v>
      </c>
      <c r="C128" s="352">
        <v>971</v>
      </c>
      <c r="D128" s="204" t="s">
        <v>120</v>
      </c>
      <c r="E128" s="199" t="s">
        <v>336</v>
      </c>
      <c r="F128" s="199" t="s">
        <v>137</v>
      </c>
      <c r="G128" s="204" t="s">
        <v>167</v>
      </c>
      <c r="H128" s="331"/>
      <c r="I128" s="331"/>
      <c r="J128" s="331"/>
      <c r="K128" s="340">
        <v>280</v>
      </c>
      <c r="L128" s="377">
        <v>211.2</v>
      </c>
      <c r="M128" s="331">
        <f t="shared" si="4"/>
        <v>75.42857142857142</v>
      </c>
      <c r="N128" s="270"/>
      <c r="O128" s="298"/>
      <c r="P128" s="262"/>
      <c r="Q128" s="251"/>
      <c r="R128" s="252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</row>
    <row r="129" spans="1:48" s="8" customFormat="1" ht="12.75" customHeight="1">
      <c r="A129" s="206" t="s">
        <v>382</v>
      </c>
      <c r="B129" s="201" t="s">
        <v>409</v>
      </c>
      <c r="C129" s="352">
        <v>971</v>
      </c>
      <c r="D129" s="204" t="s">
        <v>120</v>
      </c>
      <c r="E129" s="199" t="s">
        <v>336</v>
      </c>
      <c r="F129" s="199" t="s">
        <v>137</v>
      </c>
      <c r="G129" s="204" t="s">
        <v>151</v>
      </c>
      <c r="H129" s="332" t="e">
        <f>SUM(#REF!)</f>
        <v>#REF!</v>
      </c>
      <c r="I129" s="332" t="e">
        <f>SUM(#REF!)</f>
        <v>#REF!</v>
      </c>
      <c r="J129" s="332" t="e">
        <f>SUM(#REF!)</f>
        <v>#REF!</v>
      </c>
      <c r="K129" s="340">
        <v>570</v>
      </c>
      <c r="L129" s="377">
        <v>534.2</v>
      </c>
      <c r="M129" s="334">
        <f t="shared" si="4"/>
        <v>93.71929824561404</v>
      </c>
      <c r="N129" s="270"/>
      <c r="O129" s="298" t="e">
        <f>SUM(#REF!)</f>
        <v>#REF!</v>
      </c>
      <c r="P129" s="262" t="e">
        <f>SUM(#REF!)</f>
        <v>#REF!</v>
      </c>
      <c r="Q129" s="251"/>
      <c r="R129" s="252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</row>
    <row r="130" spans="1:48" s="8" customFormat="1" ht="12" customHeight="1">
      <c r="A130" s="206" t="s">
        <v>374</v>
      </c>
      <c r="B130" s="216" t="s">
        <v>116</v>
      </c>
      <c r="C130" s="352">
        <v>971</v>
      </c>
      <c r="D130" s="204" t="s">
        <v>120</v>
      </c>
      <c r="E130" s="199" t="s">
        <v>336</v>
      </c>
      <c r="F130" s="199" t="s">
        <v>137</v>
      </c>
      <c r="G130" s="204" t="s">
        <v>152</v>
      </c>
      <c r="H130" s="333"/>
      <c r="I130" s="333"/>
      <c r="J130" s="333"/>
      <c r="K130" s="340">
        <v>200</v>
      </c>
      <c r="L130" s="377">
        <v>134.1</v>
      </c>
      <c r="M130" s="331">
        <f t="shared" si="4"/>
        <v>67.05</v>
      </c>
      <c r="N130" s="270"/>
      <c r="O130" s="270"/>
      <c r="P130" s="280"/>
      <c r="Q130" s="251"/>
      <c r="R130" s="252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</row>
    <row r="131" spans="1:48" s="8" customFormat="1" ht="12" customHeight="1">
      <c r="A131" s="206" t="s">
        <v>229</v>
      </c>
      <c r="B131" s="371" t="s">
        <v>155</v>
      </c>
      <c r="C131" s="352">
        <v>971</v>
      </c>
      <c r="D131" s="199" t="s">
        <v>120</v>
      </c>
      <c r="E131" s="199" t="s">
        <v>336</v>
      </c>
      <c r="F131" s="199" t="s">
        <v>137</v>
      </c>
      <c r="G131" s="204" t="s">
        <v>156</v>
      </c>
      <c r="H131" s="370"/>
      <c r="I131" s="370"/>
      <c r="J131" s="370"/>
      <c r="K131" s="340">
        <v>30</v>
      </c>
      <c r="L131" s="377">
        <v>15</v>
      </c>
      <c r="M131" s="331">
        <f t="shared" si="4"/>
        <v>50</v>
      </c>
      <c r="N131" s="270"/>
      <c r="O131" s="270"/>
      <c r="P131" s="280"/>
      <c r="Q131" s="251"/>
      <c r="R131" s="252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</row>
    <row r="132" spans="1:48" s="8" customFormat="1" ht="11.25" customHeight="1">
      <c r="A132" s="134" t="s">
        <v>226</v>
      </c>
      <c r="B132" s="221" t="s">
        <v>227</v>
      </c>
      <c r="C132" s="209">
        <v>971</v>
      </c>
      <c r="D132" s="123" t="s">
        <v>120</v>
      </c>
      <c r="E132" s="196" t="s">
        <v>345</v>
      </c>
      <c r="F132" s="196" t="s">
        <v>107</v>
      </c>
      <c r="G132" s="123" t="s">
        <v>107</v>
      </c>
      <c r="H132" s="330" t="e">
        <f>SUM(#REF!)</f>
        <v>#REF!</v>
      </c>
      <c r="I132" s="330" t="e">
        <f>SUM(#REF!)</f>
        <v>#REF!</v>
      </c>
      <c r="J132" s="330" t="e">
        <f>SUM(#REF!)</f>
        <v>#REF!</v>
      </c>
      <c r="K132" s="342">
        <v>640</v>
      </c>
      <c r="L132" s="381">
        <v>411.4</v>
      </c>
      <c r="M132" s="334">
        <f t="shared" si="4"/>
        <v>64.28125</v>
      </c>
      <c r="N132" s="270"/>
      <c r="O132" s="287" t="e">
        <f>SUM(#REF!)</f>
        <v>#REF!</v>
      </c>
      <c r="P132" s="271" t="e">
        <f>SUM(#REF!)</f>
        <v>#REF!</v>
      </c>
      <c r="Q132" s="170"/>
      <c r="R132" s="252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</row>
    <row r="133" spans="1:48" s="8" customFormat="1" ht="9.75" customHeight="1">
      <c r="A133" s="182"/>
      <c r="B133" s="214" t="s">
        <v>228</v>
      </c>
      <c r="C133" s="129"/>
      <c r="D133" s="219"/>
      <c r="E133" s="219"/>
      <c r="F133" s="219"/>
      <c r="G133" s="222"/>
      <c r="H133" s="329"/>
      <c r="I133" s="329"/>
      <c r="J133" s="329"/>
      <c r="K133" s="336"/>
      <c r="L133" s="383"/>
      <c r="M133" s="334"/>
      <c r="N133" s="270"/>
      <c r="O133" s="286"/>
      <c r="P133" s="273"/>
      <c r="Q133" s="170"/>
      <c r="R133" s="252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</row>
    <row r="134" spans="1:48" s="8" customFormat="1" ht="12.75" customHeight="1">
      <c r="A134" s="198" t="s">
        <v>230</v>
      </c>
      <c r="B134" s="201" t="s">
        <v>10</v>
      </c>
      <c r="C134" s="352">
        <v>971</v>
      </c>
      <c r="D134" s="204" t="s">
        <v>120</v>
      </c>
      <c r="E134" s="199" t="s">
        <v>345</v>
      </c>
      <c r="F134" s="199" t="s">
        <v>137</v>
      </c>
      <c r="G134" s="204" t="s">
        <v>167</v>
      </c>
      <c r="H134" s="331"/>
      <c r="I134" s="331"/>
      <c r="J134" s="331"/>
      <c r="K134" s="340">
        <v>50</v>
      </c>
      <c r="L134" s="377">
        <v>27.7</v>
      </c>
      <c r="M134" s="331">
        <f t="shared" si="4"/>
        <v>55.39999999999999</v>
      </c>
      <c r="N134" s="270"/>
      <c r="O134" s="288"/>
      <c r="P134" s="274"/>
      <c r="Q134" s="170"/>
      <c r="R134" s="252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</row>
    <row r="135" spans="1:48" s="8" customFormat="1" ht="12.75" customHeight="1">
      <c r="A135" s="198" t="s">
        <v>383</v>
      </c>
      <c r="B135" s="201" t="s">
        <v>409</v>
      </c>
      <c r="C135" s="352">
        <v>971</v>
      </c>
      <c r="D135" s="204" t="s">
        <v>120</v>
      </c>
      <c r="E135" s="199" t="s">
        <v>345</v>
      </c>
      <c r="F135" s="199" t="s">
        <v>137</v>
      </c>
      <c r="G135" s="204" t="s">
        <v>151</v>
      </c>
      <c r="H135" s="332" t="e">
        <f>SUM(#REF!)</f>
        <v>#REF!</v>
      </c>
      <c r="I135" s="332" t="e">
        <f>SUM(#REF!)</f>
        <v>#REF!</v>
      </c>
      <c r="J135" s="332" t="e">
        <f>SUM(#REF!)</f>
        <v>#REF!</v>
      </c>
      <c r="K135" s="340">
        <v>440</v>
      </c>
      <c r="L135" s="377">
        <v>319.2</v>
      </c>
      <c r="M135" s="334">
        <f t="shared" si="4"/>
        <v>72.54545454545455</v>
      </c>
      <c r="N135" s="270"/>
      <c r="O135" s="288" t="e">
        <f>SUM(#REF!)</f>
        <v>#REF!</v>
      </c>
      <c r="P135" s="274" t="e">
        <f>SUM(#REF!)</f>
        <v>#REF!</v>
      </c>
      <c r="Q135" s="170"/>
      <c r="R135" s="252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</row>
    <row r="136" spans="1:48" s="8" customFormat="1" ht="12.75" customHeight="1">
      <c r="A136" s="206" t="s">
        <v>373</v>
      </c>
      <c r="B136" s="132" t="s">
        <v>116</v>
      </c>
      <c r="C136" s="352">
        <v>971</v>
      </c>
      <c r="D136" s="204" t="s">
        <v>120</v>
      </c>
      <c r="E136" s="199" t="s">
        <v>345</v>
      </c>
      <c r="F136" s="199" t="s">
        <v>137</v>
      </c>
      <c r="G136" s="204" t="s">
        <v>152</v>
      </c>
      <c r="H136" s="332" t="e">
        <f>SUM(#REF!)</f>
        <v>#REF!</v>
      </c>
      <c r="I136" s="332" t="e">
        <f>SUM(#REF!)</f>
        <v>#REF!</v>
      </c>
      <c r="J136" s="332" t="e">
        <f>SUM(#REF!)</f>
        <v>#REF!</v>
      </c>
      <c r="K136" s="340">
        <v>150</v>
      </c>
      <c r="L136" s="377">
        <v>64.5</v>
      </c>
      <c r="M136" s="331">
        <f t="shared" si="4"/>
        <v>43</v>
      </c>
      <c r="N136" s="270"/>
      <c r="O136" s="300"/>
      <c r="P136" s="280"/>
      <c r="Q136" s="170"/>
      <c r="R136" s="252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</row>
    <row r="137" spans="1:48" s="8" customFormat="1" ht="12.75" customHeight="1">
      <c r="A137" s="182" t="s">
        <v>231</v>
      </c>
      <c r="B137" s="168" t="s">
        <v>232</v>
      </c>
      <c r="C137" s="129">
        <v>971</v>
      </c>
      <c r="D137" s="176" t="s">
        <v>122</v>
      </c>
      <c r="E137" s="178"/>
      <c r="F137" s="177"/>
      <c r="G137" s="368"/>
      <c r="H137" s="326" t="e">
        <f>SUM(H138,H145)</f>
        <v>#REF!</v>
      </c>
      <c r="I137" s="326" t="e">
        <f>SUM(I138,I145)</f>
        <v>#REF!</v>
      </c>
      <c r="J137" s="326" t="e">
        <f>SUM(J138,J145)</f>
        <v>#REF!</v>
      </c>
      <c r="K137" s="376">
        <v>2610</v>
      </c>
      <c r="L137" s="389">
        <v>2401.9</v>
      </c>
      <c r="M137" s="334">
        <f t="shared" si="4"/>
        <v>92.02681992337165</v>
      </c>
      <c r="N137" s="270"/>
      <c r="O137" s="300" t="e">
        <f>SUM(O138,O145)</f>
        <v>#REF!</v>
      </c>
      <c r="P137" s="279" t="e">
        <f>SUM(P138,P145)</f>
        <v>#REF!</v>
      </c>
      <c r="Q137" s="170"/>
      <c r="R137" s="252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</row>
    <row r="138" spans="1:48" s="8" customFormat="1" ht="12" customHeight="1">
      <c r="A138" s="184" t="s">
        <v>233</v>
      </c>
      <c r="B138" s="95" t="s">
        <v>234</v>
      </c>
      <c r="C138" s="128">
        <v>971</v>
      </c>
      <c r="D138" s="186" t="s">
        <v>123</v>
      </c>
      <c r="E138" s="178"/>
      <c r="F138" s="177"/>
      <c r="G138" s="368"/>
      <c r="H138" s="331" t="e">
        <f>SUM(H139)</f>
        <v>#REF!</v>
      </c>
      <c r="I138" s="331" t="e">
        <f>SUM(I139)</f>
        <v>#REF!</v>
      </c>
      <c r="J138" s="331" t="e">
        <f>SUM(J139)</f>
        <v>#REF!</v>
      </c>
      <c r="K138" s="339">
        <v>1948</v>
      </c>
      <c r="L138" s="384">
        <v>1740.6</v>
      </c>
      <c r="M138" s="331">
        <f t="shared" si="4"/>
        <v>89.35318275154003</v>
      </c>
      <c r="N138" s="270"/>
      <c r="O138" s="288" t="e">
        <f>SUM(O139)</f>
        <v>#REF!</v>
      </c>
      <c r="P138" s="274" t="e">
        <f>SUM(P139)</f>
        <v>#REF!</v>
      </c>
      <c r="Q138" s="170"/>
      <c r="R138" s="252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</row>
    <row r="139" spans="1:48" s="8" customFormat="1" ht="12" customHeight="1">
      <c r="A139" s="213" t="s">
        <v>233</v>
      </c>
      <c r="B139" s="214" t="s">
        <v>235</v>
      </c>
      <c r="C139" s="214">
        <v>971</v>
      </c>
      <c r="D139" s="123" t="s">
        <v>123</v>
      </c>
      <c r="E139" s="196" t="s">
        <v>346</v>
      </c>
      <c r="F139" s="196" t="s">
        <v>107</v>
      </c>
      <c r="G139" s="123" t="s">
        <v>107</v>
      </c>
      <c r="H139" s="334" t="e">
        <f>SUM(#REF!)</f>
        <v>#REF!</v>
      </c>
      <c r="I139" s="334" t="e">
        <f>SUM(#REF!)</f>
        <v>#REF!</v>
      </c>
      <c r="J139" s="334" t="e">
        <f>SUM(#REF!)</f>
        <v>#REF!</v>
      </c>
      <c r="K139" s="335">
        <v>1948</v>
      </c>
      <c r="L139" s="392">
        <v>1740.6</v>
      </c>
      <c r="M139" s="334">
        <f t="shared" si="4"/>
        <v>89.35318275154003</v>
      </c>
      <c r="N139" s="270"/>
      <c r="O139" s="287" t="e">
        <f>SUM(#REF!)</f>
        <v>#REF!</v>
      </c>
      <c r="P139" s="271" t="e">
        <f>SUM(#REF!)</f>
        <v>#REF!</v>
      </c>
      <c r="Q139" s="170"/>
      <c r="R139" s="252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</row>
    <row r="140" spans="1:48" s="8" customFormat="1" ht="12" customHeight="1">
      <c r="A140" s="210"/>
      <c r="B140" s="129" t="s">
        <v>236</v>
      </c>
      <c r="C140" s="129"/>
      <c r="D140" s="223"/>
      <c r="E140" s="219"/>
      <c r="F140" s="219"/>
      <c r="G140" s="222"/>
      <c r="H140" s="329"/>
      <c r="I140" s="329"/>
      <c r="J140" s="329"/>
      <c r="K140" s="336"/>
      <c r="L140" s="383"/>
      <c r="M140" s="334"/>
      <c r="N140" s="270"/>
      <c r="O140" s="286"/>
      <c r="P140" s="273"/>
      <c r="Q140" s="170"/>
      <c r="R140" s="252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</row>
    <row r="141" spans="1:48" s="8" customFormat="1" ht="12.75" customHeight="1">
      <c r="A141" s="206" t="s">
        <v>371</v>
      </c>
      <c r="B141" s="201" t="s">
        <v>10</v>
      </c>
      <c r="C141" s="352">
        <v>971</v>
      </c>
      <c r="D141" s="205" t="s">
        <v>123</v>
      </c>
      <c r="E141" s="199" t="s">
        <v>346</v>
      </c>
      <c r="F141" s="367" t="s">
        <v>137</v>
      </c>
      <c r="G141" s="204" t="s">
        <v>167</v>
      </c>
      <c r="H141" s="331"/>
      <c r="I141" s="331"/>
      <c r="J141" s="331"/>
      <c r="K141" s="340">
        <v>80</v>
      </c>
      <c r="L141" s="377">
        <v>18</v>
      </c>
      <c r="M141" s="331">
        <f aca="true" t="shared" si="6" ref="M141:M172">(L141/K141)*100</f>
        <v>22.5</v>
      </c>
      <c r="N141" s="270"/>
      <c r="O141" s="288"/>
      <c r="P141" s="274"/>
      <c r="Q141" s="170"/>
      <c r="R141" s="252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</row>
    <row r="142" spans="1:48" s="8" customFormat="1" ht="12.75" customHeight="1">
      <c r="A142" s="206" t="s">
        <v>372</v>
      </c>
      <c r="B142" s="201" t="s">
        <v>409</v>
      </c>
      <c r="C142" s="352">
        <v>971</v>
      </c>
      <c r="D142" s="205" t="s">
        <v>123</v>
      </c>
      <c r="E142" s="199" t="s">
        <v>346</v>
      </c>
      <c r="F142" s="367" t="s">
        <v>137</v>
      </c>
      <c r="G142" s="204" t="s">
        <v>151</v>
      </c>
      <c r="H142" s="332" t="e">
        <f>SUM(#REF!,#REF!)</f>
        <v>#REF!</v>
      </c>
      <c r="I142" s="332" t="e">
        <f>SUM(#REF!,#REF!)</f>
        <v>#REF!</v>
      </c>
      <c r="J142" s="332" t="e">
        <f>SUM(#REF!,#REF!)</f>
        <v>#REF!</v>
      </c>
      <c r="K142" s="340">
        <v>1698</v>
      </c>
      <c r="L142" s="377">
        <v>1600</v>
      </c>
      <c r="M142" s="334">
        <f t="shared" si="6"/>
        <v>94.22850412249706</v>
      </c>
      <c r="N142" s="270"/>
      <c r="O142" s="288" t="e">
        <f>SUM(#REF!,#REF!)</f>
        <v>#REF!</v>
      </c>
      <c r="P142" s="274" t="e">
        <f>SUM(#REF!,#REF!)</f>
        <v>#REF!</v>
      </c>
      <c r="Q142" s="170"/>
      <c r="R142" s="252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</row>
    <row r="143" spans="1:48" s="8" customFormat="1" ht="12.75" customHeight="1">
      <c r="A143" s="206" t="s">
        <v>237</v>
      </c>
      <c r="B143" s="216" t="s">
        <v>116</v>
      </c>
      <c r="C143" s="352">
        <v>971</v>
      </c>
      <c r="D143" s="205" t="s">
        <v>123</v>
      </c>
      <c r="E143" s="199" t="s">
        <v>346</v>
      </c>
      <c r="F143" s="367" t="s">
        <v>137</v>
      </c>
      <c r="G143" s="204" t="s">
        <v>152</v>
      </c>
      <c r="H143" s="332" t="e">
        <f>SUM(#REF!,#REF!)</f>
        <v>#REF!</v>
      </c>
      <c r="I143" s="332" t="e">
        <f>SUM(#REF!,#REF!)</f>
        <v>#REF!</v>
      </c>
      <c r="J143" s="332" t="e">
        <f>SUM(#REF!,#REF!)</f>
        <v>#REF!</v>
      </c>
      <c r="K143" s="340">
        <v>150</v>
      </c>
      <c r="L143" s="377">
        <v>106.5</v>
      </c>
      <c r="M143" s="331">
        <f t="shared" si="6"/>
        <v>71</v>
      </c>
      <c r="N143" s="270"/>
      <c r="O143" s="300"/>
      <c r="P143" s="276"/>
      <c r="Q143" s="170"/>
      <c r="R143" s="252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</row>
    <row r="144" spans="1:48" s="8" customFormat="1" ht="12.75" customHeight="1">
      <c r="A144" s="220" t="s">
        <v>391</v>
      </c>
      <c r="B144" s="371" t="s">
        <v>155</v>
      </c>
      <c r="C144" s="352">
        <v>971</v>
      </c>
      <c r="D144" s="204" t="s">
        <v>123</v>
      </c>
      <c r="E144" s="205" t="s">
        <v>346</v>
      </c>
      <c r="F144" s="199" t="s">
        <v>137</v>
      </c>
      <c r="G144" s="204" t="s">
        <v>156</v>
      </c>
      <c r="H144" s="370"/>
      <c r="I144" s="370"/>
      <c r="J144" s="370"/>
      <c r="K144" s="340">
        <v>20</v>
      </c>
      <c r="L144" s="377">
        <v>16.1</v>
      </c>
      <c r="M144" s="334">
        <f t="shared" si="6"/>
        <v>80.5</v>
      </c>
      <c r="N144" s="270"/>
      <c r="O144" s="300"/>
      <c r="P144" s="276"/>
      <c r="Q144" s="170"/>
      <c r="R144" s="252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</row>
    <row r="145" spans="1:48" s="8" customFormat="1" ht="12" customHeight="1">
      <c r="A145" s="182" t="s">
        <v>238</v>
      </c>
      <c r="B145" s="168" t="s">
        <v>239</v>
      </c>
      <c r="C145" s="128">
        <v>971</v>
      </c>
      <c r="D145" s="186" t="s">
        <v>124</v>
      </c>
      <c r="E145" s="188"/>
      <c r="F145" s="187"/>
      <c r="G145" s="368"/>
      <c r="H145" s="331" t="e">
        <f>SUM(H146,H149)</f>
        <v>#REF!</v>
      </c>
      <c r="I145" s="331" t="e">
        <f>SUM(I146,I149)</f>
        <v>#REF!</v>
      </c>
      <c r="J145" s="331" t="e">
        <f>SUM(J146,J149)</f>
        <v>#REF!</v>
      </c>
      <c r="K145" s="339">
        <v>662</v>
      </c>
      <c r="L145" s="384">
        <v>661.3</v>
      </c>
      <c r="M145" s="331">
        <f t="shared" si="6"/>
        <v>99.89425981873111</v>
      </c>
      <c r="N145" s="270"/>
      <c r="O145" s="286" t="e">
        <f>SUM(O146,O149)</f>
        <v>#REF!</v>
      </c>
      <c r="P145" s="273" t="e">
        <f>SUM(P146,P149)</f>
        <v>#REF!</v>
      </c>
      <c r="Q145" s="170"/>
      <c r="R145" s="252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</row>
    <row r="146" spans="1:48" s="8" customFormat="1" ht="12" customHeight="1">
      <c r="A146" s="134" t="s">
        <v>240</v>
      </c>
      <c r="B146" s="214" t="s">
        <v>241</v>
      </c>
      <c r="C146" s="214">
        <v>971</v>
      </c>
      <c r="D146" s="123" t="s">
        <v>124</v>
      </c>
      <c r="E146" s="196" t="s">
        <v>347</v>
      </c>
      <c r="F146" s="196"/>
      <c r="G146" s="123"/>
      <c r="H146" s="334" t="e">
        <f>SUM(#REF!)</f>
        <v>#REF!</v>
      </c>
      <c r="I146" s="334" t="e">
        <f>SUM(#REF!)</f>
        <v>#REF!</v>
      </c>
      <c r="J146" s="334" t="e">
        <f>SUM(#REF!)</f>
        <v>#REF!</v>
      </c>
      <c r="K146" s="335">
        <v>620.7</v>
      </c>
      <c r="L146" s="392">
        <v>620.1</v>
      </c>
      <c r="M146" s="334">
        <f t="shared" si="6"/>
        <v>99.9033349444176</v>
      </c>
      <c r="N146" s="270"/>
      <c r="O146" s="287" t="e">
        <f>SUM(#REF!)</f>
        <v>#REF!</v>
      </c>
      <c r="P146" s="271" t="e">
        <f>SUM(#REF!)</f>
        <v>#REF!</v>
      </c>
      <c r="Q146" s="170"/>
      <c r="R146" s="252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</row>
    <row r="147" spans="1:48" s="8" customFormat="1" ht="10.5" customHeight="1">
      <c r="A147" s="224"/>
      <c r="B147" s="129" t="s">
        <v>242</v>
      </c>
      <c r="C147" s="129"/>
      <c r="D147" s="219"/>
      <c r="E147" s="219"/>
      <c r="F147" s="219"/>
      <c r="G147" s="222"/>
      <c r="H147" s="329"/>
      <c r="I147" s="329"/>
      <c r="J147" s="329"/>
      <c r="K147" s="336"/>
      <c r="L147" s="383"/>
      <c r="M147" s="334"/>
      <c r="N147" s="270"/>
      <c r="O147" s="286"/>
      <c r="P147" s="273"/>
      <c r="Q147" s="170"/>
      <c r="R147" s="252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</row>
    <row r="148" spans="1:48" s="8" customFormat="1" ht="12.75" customHeight="1">
      <c r="A148" s="206" t="s">
        <v>243</v>
      </c>
      <c r="B148" s="130" t="s">
        <v>244</v>
      </c>
      <c r="C148" s="352">
        <v>971</v>
      </c>
      <c r="D148" s="204" t="s">
        <v>124</v>
      </c>
      <c r="E148" s="199" t="s">
        <v>348</v>
      </c>
      <c r="F148" s="199" t="s">
        <v>137</v>
      </c>
      <c r="G148" s="205">
        <v>226</v>
      </c>
      <c r="H148" s="332">
        <v>600</v>
      </c>
      <c r="I148" s="332">
        <v>424</v>
      </c>
      <c r="J148" s="332">
        <v>600</v>
      </c>
      <c r="K148" s="340">
        <v>620.7</v>
      </c>
      <c r="L148" s="377">
        <v>620.1</v>
      </c>
      <c r="M148" s="331">
        <f t="shared" si="6"/>
        <v>99.9033349444176</v>
      </c>
      <c r="N148" s="269"/>
      <c r="O148" s="301"/>
      <c r="P148" s="275">
        <f>SUM(M148:O148)</f>
        <v>99.9033349444176</v>
      </c>
      <c r="Q148" s="173"/>
      <c r="R148" s="255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</row>
    <row r="149" spans="1:48" s="8" customFormat="1" ht="11.25" customHeight="1">
      <c r="A149" s="134" t="s">
        <v>245</v>
      </c>
      <c r="B149" s="214" t="s">
        <v>246</v>
      </c>
      <c r="C149" s="214">
        <v>971</v>
      </c>
      <c r="D149" s="123" t="s">
        <v>124</v>
      </c>
      <c r="E149" s="196" t="s">
        <v>349</v>
      </c>
      <c r="F149" s="196"/>
      <c r="G149" s="123"/>
      <c r="H149" s="334" t="e">
        <f>SUM(#REF!)</f>
        <v>#REF!</v>
      </c>
      <c r="I149" s="334" t="e">
        <f>SUM(#REF!)</f>
        <v>#REF!</v>
      </c>
      <c r="J149" s="334" t="e">
        <f>SUM(#REF!)</f>
        <v>#REF!</v>
      </c>
      <c r="K149" s="335">
        <v>41.3</v>
      </c>
      <c r="L149" s="392">
        <v>41.2</v>
      </c>
      <c r="M149" s="334">
        <f t="shared" si="6"/>
        <v>99.75786924939469</v>
      </c>
      <c r="N149" s="270"/>
      <c r="O149" s="300" t="e">
        <f>SUM(#REF!)</f>
        <v>#REF!</v>
      </c>
      <c r="P149" s="279" t="e">
        <f>SUM(#REF!)</f>
        <v>#REF!</v>
      </c>
      <c r="Q149" s="170"/>
      <c r="R149" s="252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</row>
    <row r="150" spans="1:48" s="8" customFormat="1" ht="9" customHeight="1">
      <c r="A150" s="224"/>
      <c r="B150" s="129" t="s">
        <v>247</v>
      </c>
      <c r="C150" s="129"/>
      <c r="D150" s="219"/>
      <c r="E150" s="219"/>
      <c r="F150" s="219"/>
      <c r="G150" s="222"/>
      <c r="H150" s="329"/>
      <c r="I150" s="329"/>
      <c r="J150" s="329"/>
      <c r="K150" s="336"/>
      <c r="L150" s="383"/>
      <c r="M150" s="334"/>
      <c r="N150" s="270"/>
      <c r="O150" s="286"/>
      <c r="P150" s="273"/>
      <c r="Q150" s="170"/>
      <c r="R150" s="252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</row>
    <row r="151" spans="1:48" s="8" customFormat="1" ht="12.75" customHeight="1">
      <c r="A151" s="206" t="s">
        <v>245</v>
      </c>
      <c r="B151" s="132" t="s">
        <v>409</v>
      </c>
      <c r="C151" s="352">
        <v>971</v>
      </c>
      <c r="D151" s="205" t="s">
        <v>124</v>
      </c>
      <c r="E151" s="199" t="s">
        <v>349</v>
      </c>
      <c r="F151" s="199" t="s">
        <v>137</v>
      </c>
      <c r="G151" s="204" t="s">
        <v>151</v>
      </c>
      <c r="H151" s="332" t="e">
        <f>SUM(#REF!)</f>
        <v>#REF!</v>
      </c>
      <c r="I151" s="332" t="e">
        <f>SUM(#REF!)</f>
        <v>#REF!</v>
      </c>
      <c r="J151" s="332" t="e">
        <f>SUM(#REF!)</f>
        <v>#REF!</v>
      </c>
      <c r="K151" s="340">
        <v>41.3</v>
      </c>
      <c r="L151" s="377">
        <v>41.2</v>
      </c>
      <c r="M151" s="331">
        <f t="shared" si="6"/>
        <v>99.75786924939469</v>
      </c>
      <c r="N151" s="270"/>
      <c r="O151" s="287" t="e">
        <f>SUM(#REF!)</f>
        <v>#REF!</v>
      </c>
      <c r="P151" s="271" t="e">
        <f>SUM(#REF!)</f>
        <v>#REF!</v>
      </c>
      <c r="Q151" s="170"/>
      <c r="R151" s="252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</row>
    <row r="152" spans="1:48" s="8" customFormat="1" ht="13.5" customHeight="1">
      <c r="A152" s="134" t="s">
        <v>248</v>
      </c>
      <c r="B152" s="168" t="s">
        <v>249</v>
      </c>
      <c r="C152" s="129">
        <v>971</v>
      </c>
      <c r="D152" s="176" t="s">
        <v>125</v>
      </c>
      <c r="E152" s="178"/>
      <c r="F152" s="177"/>
      <c r="G152" s="368"/>
      <c r="H152" s="326" t="e">
        <f aca="true" t="shared" si="7" ref="H152:P153">SUM(H153)</f>
        <v>#REF!</v>
      </c>
      <c r="I152" s="326" t="e">
        <f t="shared" si="7"/>
        <v>#REF!</v>
      </c>
      <c r="J152" s="326" t="e">
        <f t="shared" si="7"/>
        <v>#REF!</v>
      </c>
      <c r="K152" s="376">
        <v>300</v>
      </c>
      <c r="L152" s="389">
        <v>213</v>
      </c>
      <c r="M152" s="334">
        <f t="shared" si="6"/>
        <v>71</v>
      </c>
      <c r="N152" s="270"/>
      <c r="O152" s="286" t="e">
        <f t="shared" si="7"/>
        <v>#REF!</v>
      </c>
      <c r="P152" s="273" t="e">
        <f t="shared" si="7"/>
        <v>#REF!</v>
      </c>
      <c r="Q152" s="170"/>
      <c r="R152" s="252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</row>
    <row r="153" spans="1:48" s="8" customFormat="1" ht="12" customHeight="1">
      <c r="A153" s="184" t="s">
        <v>250</v>
      </c>
      <c r="B153" s="180" t="s">
        <v>251</v>
      </c>
      <c r="C153" s="128">
        <v>971</v>
      </c>
      <c r="D153" s="176" t="s">
        <v>265</v>
      </c>
      <c r="E153" s="178"/>
      <c r="F153" s="177"/>
      <c r="G153" s="368"/>
      <c r="H153" s="329" t="e">
        <f t="shared" si="7"/>
        <v>#REF!</v>
      </c>
      <c r="I153" s="329" t="e">
        <f t="shared" si="7"/>
        <v>#REF!</v>
      </c>
      <c r="J153" s="329" t="e">
        <f t="shared" si="7"/>
        <v>#REF!</v>
      </c>
      <c r="K153" s="336">
        <v>300</v>
      </c>
      <c r="L153" s="383">
        <v>213</v>
      </c>
      <c r="M153" s="331"/>
      <c r="N153" s="270"/>
      <c r="O153" s="286" t="e">
        <f t="shared" si="7"/>
        <v>#REF!</v>
      </c>
      <c r="P153" s="273" t="e">
        <f t="shared" si="7"/>
        <v>#REF!</v>
      </c>
      <c r="Q153" s="170"/>
      <c r="R153" s="252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</row>
    <row r="154" spans="1:48" s="8" customFormat="1" ht="12" customHeight="1">
      <c r="A154" s="213" t="s">
        <v>250</v>
      </c>
      <c r="B154" s="209" t="s">
        <v>252</v>
      </c>
      <c r="C154" s="209">
        <v>971</v>
      </c>
      <c r="D154" s="191" t="s">
        <v>265</v>
      </c>
      <c r="E154" s="192" t="s">
        <v>350</v>
      </c>
      <c r="F154" s="196"/>
      <c r="G154" s="123"/>
      <c r="H154" s="330" t="e">
        <f>SUM(#REF!)</f>
        <v>#REF!</v>
      </c>
      <c r="I154" s="330" t="e">
        <f>SUM(#REF!)</f>
        <v>#REF!</v>
      </c>
      <c r="J154" s="330" t="e">
        <f>SUM(#REF!)</f>
        <v>#REF!</v>
      </c>
      <c r="K154" s="342">
        <v>300</v>
      </c>
      <c r="L154" s="381">
        <v>213</v>
      </c>
      <c r="M154" s="334">
        <f t="shared" si="6"/>
        <v>71</v>
      </c>
      <c r="N154" s="270"/>
      <c r="O154" s="287" t="e">
        <f>SUM(#REF!)</f>
        <v>#REF!</v>
      </c>
      <c r="P154" s="271" t="e">
        <f>SUM(#REF!)</f>
        <v>#REF!</v>
      </c>
      <c r="Q154" s="170"/>
      <c r="R154" s="252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</row>
    <row r="155" spans="1:48" s="8" customFormat="1" ht="12" customHeight="1">
      <c r="A155" s="211"/>
      <c r="B155" s="129" t="s">
        <v>253</v>
      </c>
      <c r="C155" s="129"/>
      <c r="D155" s="219"/>
      <c r="E155" s="219"/>
      <c r="F155" s="219"/>
      <c r="G155" s="222"/>
      <c r="H155" s="329"/>
      <c r="I155" s="329"/>
      <c r="J155" s="329"/>
      <c r="K155" s="336"/>
      <c r="L155" s="383"/>
      <c r="M155" s="334"/>
      <c r="N155" s="270"/>
      <c r="O155" s="286"/>
      <c r="P155" s="273"/>
      <c r="Q155" s="170"/>
      <c r="R155" s="252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</row>
    <row r="156" spans="1:48" s="8" customFormat="1" ht="12.75" customHeight="1">
      <c r="A156" s="206" t="s">
        <v>375</v>
      </c>
      <c r="B156" s="201" t="s">
        <v>10</v>
      </c>
      <c r="C156" s="349">
        <v>971</v>
      </c>
      <c r="D156" s="193" t="s">
        <v>265</v>
      </c>
      <c r="E156" s="194" t="s">
        <v>350</v>
      </c>
      <c r="F156" s="202" t="s">
        <v>137</v>
      </c>
      <c r="G156" s="202" t="s">
        <v>167</v>
      </c>
      <c r="H156" s="329"/>
      <c r="I156" s="329"/>
      <c r="J156" s="329"/>
      <c r="K156" s="338">
        <v>50</v>
      </c>
      <c r="L156" s="390">
        <v>33.8</v>
      </c>
      <c r="M156" s="331">
        <f t="shared" si="6"/>
        <v>67.6</v>
      </c>
      <c r="N156" s="270"/>
      <c r="O156" s="286"/>
      <c r="P156" s="273"/>
      <c r="Q156" s="170"/>
      <c r="R156" s="252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</row>
    <row r="157" spans="1:48" s="8" customFormat="1" ht="12.75" customHeight="1">
      <c r="A157" s="206" t="s">
        <v>384</v>
      </c>
      <c r="B157" s="201" t="s">
        <v>409</v>
      </c>
      <c r="C157" s="349">
        <v>971</v>
      </c>
      <c r="D157" s="193" t="s">
        <v>265</v>
      </c>
      <c r="E157" s="194" t="s">
        <v>350</v>
      </c>
      <c r="F157" s="202" t="s">
        <v>137</v>
      </c>
      <c r="G157" s="202" t="s">
        <v>151</v>
      </c>
      <c r="H157" s="332" t="e">
        <f>SUM(#REF!)</f>
        <v>#REF!</v>
      </c>
      <c r="I157" s="332" t="e">
        <f>SUM(#REF!)</f>
        <v>#REF!</v>
      </c>
      <c r="J157" s="332" t="e">
        <f>SUM(#REF!)</f>
        <v>#REF!</v>
      </c>
      <c r="K157" s="340">
        <v>130</v>
      </c>
      <c r="L157" s="377">
        <v>114</v>
      </c>
      <c r="M157" s="334">
        <f t="shared" si="6"/>
        <v>87.6923076923077</v>
      </c>
      <c r="N157" s="270"/>
      <c r="O157" s="288" t="e">
        <f>SUM(#REF!)</f>
        <v>#REF!</v>
      </c>
      <c r="P157" s="274" t="e">
        <f>SUM(#REF!)</f>
        <v>#REF!</v>
      </c>
      <c r="Q157" s="170"/>
      <c r="R157" s="252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</row>
    <row r="158" spans="1:48" s="8" customFormat="1" ht="12.75" customHeight="1">
      <c r="A158" s="206" t="s">
        <v>376</v>
      </c>
      <c r="B158" s="216" t="s">
        <v>116</v>
      </c>
      <c r="C158" s="349">
        <v>971</v>
      </c>
      <c r="D158" s="193" t="s">
        <v>265</v>
      </c>
      <c r="E158" s="194" t="s">
        <v>350</v>
      </c>
      <c r="F158" s="367" t="s">
        <v>137</v>
      </c>
      <c r="G158" s="204" t="s">
        <v>152</v>
      </c>
      <c r="H158" s="332" t="e">
        <f>SUM(#REF!,#REF!)</f>
        <v>#REF!</v>
      </c>
      <c r="I158" s="332" t="e">
        <f>SUM(#REF!,#REF!)</f>
        <v>#REF!</v>
      </c>
      <c r="J158" s="332" t="e">
        <f>SUM(#REF!,#REF!)</f>
        <v>#REF!</v>
      </c>
      <c r="K158" s="340">
        <v>78</v>
      </c>
      <c r="L158" s="377">
        <v>23.8</v>
      </c>
      <c r="M158" s="331">
        <f t="shared" si="6"/>
        <v>30.512820512820515</v>
      </c>
      <c r="N158" s="270"/>
      <c r="O158" s="300"/>
      <c r="P158" s="280"/>
      <c r="Q158" s="170"/>
      <c r="R158" s="252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</row>
    <row r="159" spans="1:48" s="8" customFormat="1" ht="12" customHeight="1">
      <c r="A159" s="220" t="s">
        <v>392</v>
      </c>
      <c r="B159" s="371" t="s">
        <v>155</v>
      </c>
      <c r="C159" s="352">
        <v>971</v>
      </c>
      <c r="D159" s="204" t="s">
        <v>265</v>
      </c>
      <c r="E159" s="205" t="s">
        <v>350</v>
      </c>
      <c r="F159" s="199" t="s">
        <v>137</v>
      </c>
      <c r="G159" s="204" t="s">
        <v>156</v>
      </c>
      <c r="H159" s="370"/>
      <c r="I159" s="370"/>
      <c r="J159" s="370"/>
      <c r="K159" s="340">
        <v>42</v>
      </c>
      <c r="L159" s="377">
        <v>41.4</v>
      </c>
      <c r="M159" s="334">
        <f t="shared" si="6"/>
        <v>98.57142857142857</v>
      </c>
      <c r="N159" s="270"/>
      <c r="O159" s="300"/>
      <c r="P159" s="280"/>
      <c r="Q159" s="170"/>
      <c r="R159" s="252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</row>
    <row r="160" spans="1:48" s="8" customFormat="1" ht="15" customHeight="1">
      <c r="A160" s="182" t="s">
        <v>254</v>
      </c>
      <c r="B160" s="168" t="s">
        <v>45</v>
      </c>
      <c r="C160" s="129">
        <v>971</v>
      </c>
      <c r="D160" s="176">
        <v>1000</v>
      </c>
      <c r="E160" s="178"/>
      <c r="F160" s="177"/>
      <c r="G160" s="176"/>
      <c r="H160" s="334" t="e">
        <f>SUM(H161,H171)</f>
        <v>#REF!</v>
      </c>
      <c r="I160" s="328" t="e">
        <f>SUM(I161)</f>
        <v>#REF!</v>
      </c>
      <c r="J160" s="328" t="e">
        <f>SUM(J161)</f>
        <v>#REF!</v>
      </c>
      <c r="K160" s="365">
        <v>7887.2</v>
      </c>
      <c r="L160" s="382">
        <v>6535.8</v>
      </c>
      <c r="M160" s="331">
        <f t="shared" si="6"/>
        <v>82.8659093214322</v>
      </c>
      <c r="N160" s="270"/>
      <c r="O160" s="287" t="e">
        <f>SUM(#REF!)</f>
        <v>#REF!</v>
      </c>
      <c r="P160" s="263" t="e">
        <f>SUM(#REF!)</f>
        <v>#REF!</v>
      </c>
      <c r="Q160" s="251"/>
      <c r="R160" s="252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</row>
    <row r="161" spans="1:48" s="8" customFormat="1" ht="11.25" customHeight="1">
      <c r="A161" s="182" t="s">
        <v>255</v>
      </c>
      <c r="B161" s="180" t="s">
        <v>256</v>
      </c>
      <c r="C161" s="128">
        <v>971</v>
      </c>
      <c r="D161" s="176">
        <v>1004</v>
      </c>
      <c r="E161" s="177"/>
      <c r="F161" s="177"/>
      <c r="G161" s="187"/>
      <c r="H161" s="330" t="e">
        <f>SUM(H162,H169)</f>
        <v>#REF!</v>
      </c>
      <c r="I161" s="330" t="e">
        <f>SUM(I162,I169)</f>
        <v>#REF!</v>
      </c>
      <c r="J161" s="330" t="e">
        <f>SUM(J162,J169)</f>
        <v>#REF!</v>
      </c>
      <c r="K161" s="342">
        <v>7887.2</v>
      </c>
      <c r="L161" s="381">
        <v>6535.8</v>
      </c>
      <c r="M161" s="331"/>
      <c r="N161" s="270"/>
      <c r="O161" s="287" t="e">
        <f>SUM(O162,O169)</f>
        <v>#REF!</v>
      </c>
      <c r="P161" s="263" t="e">
        <f>SUM(P162,P169)</f>
        <v>#REF!</v>
      </c>
      <c r="Q161" s="251"/>
      <c r="R161" s="252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</row>
    <row r="162" spans="1:48" s="8" customFormat="1" ht="12.75" customHeight="1">
      <c r="A162" s="184" t="s">
        <v>257</v>
      </c>
      <c r="B162" s="209" t="s">
        <v>352</v>
      </c>
      <c r="C162" s="209">
        <v>971</v>
      </c>
      <c r="D162" s="191" t="s">
        <v>258</v>
      </c>
      <c r="E162" s="192" t="s">
        <v>351</v>
      </c>
      <c r="F162" s="196"/>
      <c r="G162" s="123"/>
      <c r="H162" s="330" t="e">
        <f>SUM(H163)</f>
        <v>#REF!</v>
      </c>
      <c r="I162" s="330" t="e">
        <f>SUM(I163)</f>
        <v>#REF!</v>
      </c>
      <c r="J162" s="330" t="e">
        <f>SUM(J163)</f>
        <v>#REF!</v>
      </c>
      <c r="K162" s="342">
        <v>6959.1</v>
      </c>
      <c r="L162" s="381">
        <v>6178.8</v>
      </c>
      <c r="M162" s="334">
        <f t="shared" si="6"/>
        <v>88.78734319092986</v>
      </c>
      <c r="N162" s="270"/>
      <c r="O162" s="287" t="e">
        <f>SUM(O163)</f>
        <v>#REF!</v>
      </c>
      <c r="P162" s="263" t="e">
        <f>SUM(P163)</f>
        <v>#REF!</v>
      </c>
      <c r="Q162" s="251"/>
      <c r="R162" s="252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</row>
    <row r="163" spans="1:48" s="8" customFormat="1" ht="12.75" customHeight="1">
      <c r="A163" s="213" t="s">
        <v>257</v>
      </c>
      <c r="B163" s="290" t="s">
        <v>343</v>
      </c>
      <c r="C163" s="350">
        <v>971</v>
      </c>
      <c r="D163" s="191" t="s">
        <v>258</v>
      </c>
      <c r="E163" s="192" t="s">
        <v>351</v>
      </c>
      <c r="F163" s="191" t="s">
        <v>168</v>
      </c>
      <c r="G163" s="166"/>
      <c r="H163" s="330" t="e">
        <f>SUM(#REF!)</f>
        <v>#REF!</v>
      </c>
      <c r="I163" s="330" t="e">
        <f>SUM(#REF!)</f>
        <v>#REF!</v>
      </c>
      <c r="J163" s="330" t="e">
        <f>SUM(#REF!)</f>
        <v>#REF!</v>
      </c>
      <c r="K163" s="342">
        <v>6959.1</v>
      </c>
      <c r="L163" s="381">
        <v>6178.8</v>
      </c>
      <c r="M163" s="330"/>
      <c r="N163" s="270"/>
      <c r="O163" s="287" t="e">
        <f>SUM(#REF!)</f>
        <v>#REF!</v>
      </c>
      <c r="P163" s="263" t="e">
        <f>SUM(#REF!)</f>
        <v>#REF!</v>
      </c>
      <c r="Q163" s="251"/>
      <c r="R163" s="252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</row>
    <row r="164" spans="1:48" s="8" customFormat="1" ht="12.75" customHeight="1">
      <c r="A164" s="210"/>
      <c r="B164" s="289" t="s">
        <v>344</v>
      </c>
      <c r="C164" s="357"/>
      <c r="D164" s="193"/>
      <c r="E164" s="194"/>
      <c r="F164" s="193"/>
      <c r="G164" s="195"/>
      <c r="H164" s="329"/>
      <c r="I164" s="329"/>
      <c r="J164" s="329"/>
      <c r="K164" s="336"/>
      <c r="L164" s="383"/>
      <c r="M164" s="329"/>
      <c r="N164" s="270"/>
      <c r="O164" s="286"/>
      <c r="P164" s="261"/>
      <c r="Q164" s="251"/>
      <c r="R164" s="252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</row>
    <row r="165" spans="1:48" s="8" customFormat="1" ht="12.75" customHeight="1">
      <c r="A165" s="182" t="s">
        <v>259</v>
      </c>
      <c r="B165" s="133" t="s">
        <v>121</v>
      </c>
      <c r="C165" s="209">
        <v>971</v>
      </c>
      <c r="D165" s="176">
        <v>1004</v>
      </c>
      <c r="E165" s="192" t="s">
        <v>351</v>
      </c>
      <c r="F165" s="176" t="s">
        <v>168</v>
      </c>
      <c r="G165" s="197" t="s">
        <v>260</v>
      </c>
      <c r="H165" s="331">
        <f aca="true" t="shared" si="8" ref="H165:P165">SUM(H166)</f>
        <v>5298</v>
      </c>
      <c r="I165" s="331">
        <f t="shared" si="8"/>
        <v>3679</v>
      </c>
      <c r="J165" s="331">
        <f t="shared" si="8"/>
        <v>4459</v>
      </c>
      <c r="K165" s="339">
        <v>6959.1</v>
      </c>
      <c r="L165" s="384">
        <v>6178.8</v>
      </c>
      <c r="M165" s="334">
        <f t="shared" si="6"/>
        <v>88.78734319092986</v>
      </c>
      <c r="N165" s="270"/>
      <c r="O165" s="288">
        <f t="shared" si="8"/>
        <v>0</v>
      </c>
      <c r="P165" s="262">
        <f t="shared" si="8"/>
        <v>139.45926138987645</v>
      </c>
      <c r="Q165" s="251"/>
      <c r="R165" s="252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</row>
    <row r="166" spans="1:48" s="8" customFormat="1" ht="12.75" customHeight="1">
      <c r="A166" s="206" t="s">
        <v>261</v>
      </c>
      <c r="B166" s="132" t="s">
        <v>270</v>
      </c>
      <c r="C166" s="352">
        <v>971</v>
      </c>
      <c r="D166" s="204" t="s">
        <v>258</v>
      </c>
      <c r="E166" s="199" t="s">
        <v>351</v>
      </c>
      <c r="F166" s="193" t="s">
        <v>168</v>
      </c>
      <c r="G166" s="199" t="s">
        <v>260</v>
      </c>
      <c r="H166" s="332">
        <f>SUM(H167,H168)</f>
        <v>5298</v>
      </c>
      <c r="I166" s="332">
        <f>SUM(I167,I168)</f>
        <v>3679</v>
      </c>
      <c r="J166" s="332">
        <f>SUM(J167,J168)</f>
        <v>4459</v>
      </c>
      <c r="K166" s="340">
        <v>6959.1</v>
      </c>
      <c r="L166" s="377">
        <v>6178.8</v>
      </c>
      <c r="M166" s="331"/>
      <c r="N166" s="269"/>
      <c r="O166" s="301"/>
      <c r="P166" s="264">
        <f>SUM(P167,P168)</f>
        <v>139.45926138987645</v>
      </c>
      <c r="Q166" s="254"/>
      <c r="R166" s="255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</row>
    <row r="167" spans="1:48" s="8" customFormat="1" ht="12.75" customHeight="1">
      <c r="A167" s="206" t="s">
        <v>354</v>
      </c>
      <c r="B167" s="248" t="s">
        <v>268</v>
      </c>
      <c r="C167" s="363">
        <v>971</v>
      </c>
      <c r="D167" s="247" t="s">
        <v>258</v>
      </c>
      <c r="E167" s="206" t="s">
        <v>351</v>
      </c>
      <c r="F167" s="247" t="s">
        <v>168</v>
      </c>
      <c r="G167" s="206" t="s">
        <v>260</v>
      </c>
      <c r="H167" s="332">
        <v>4775</v>
      </c>
      <c r="I167" s="332">
        <v>3494</v>
      </c>
      <c r="J167" s="332">
        <v>4229</v>
      </c>
      <c r="K167" s="340">
        <v>6239.7</v>
      </c>
      <c r="L167" s="377">
        <v>5850</v>
      </c>
      <c r="M167" s="334">
        <f t="shared" si="6"/>
        <v>93.75450742824174</v>
      </c>
      <c r="N167" s="318"/>
      <c r="O167" s="314"/>
      <c r="P167" s="281">
        <f>SUM(M167:O167)</f>
        <v>93.75450742824174</v>
      </c>
      <c r="Q167" s="259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</row>
    <row r="168" spans="1:48" s="8" customFormat="1" ht="12.75" customHeight="1">
      <c r="A168" s="206" t="s">
        <v>355</v>
      </c>
      <c r="B168" s="248" t="s">
        <v>269</v>
      </c>
      <c r="C168" s="363">
        <v>971</v>
      </c>
      <c r="D168" s="247" t="s">
        <v>258</v>
      </c>
      <c r="E168" s="206" t="s">
        <v>351</v>
      </c>
      <c r="F168" s="247" t="s">
        <v>168</v>
      </c>
      <c r="G168" s="167" t="s">
        <v>260</v>
      </c>
      <c r="H168" s="343">
        <v>523</v>
      </c>
      <c r="I168" s="343">
        <v>185</v>
      </c>
      <c r="J168" s="343">
        <v>230</v>
      </c>
      <c r="K168" s="366">
        <v>719.4</v>
      </c>
      <c r="L168" s="378">
        <v>328.8</v>
      </c>
      <c r="M168" s="331">
        <f t="shared" si="6"/>
        <v>45.7047539616347</v>
      </c>
      <c r="N168" s="318"/>
      <c r="O168" s="315"/>
      <c r="P168" s="281">
        <f>SUM(M168:O168)</f>
        <v>45.7047539616347</v>
      </c>
      <c r="Q168" s="259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</row>
    <row r="169" spans="1:48" s="8" customFormat="1" ht="12.75" customHeight="1">
      <c r="A169" s="184" t="s">
        <v>262</v>
      </c>
      <c r="B169" s="209" t="s">
        <v>353</v>
      </c>
      <c r="C169" s="209">
        <v>971</v>
      </c>
      <c r="D169" s="191" t="s">
        <v>258</v>
      </c>
      <c r="E169" s="192" t="s">
        <v>356</v>
      </c>
      <c r="F169" s="196"/>
      <c r="G169" s="123"/>
      <c r="H169" s="330" t="e">
        <f>SUM(#REF!)</f>
        <v>#REF!</v>
      </c>
      <c r="I169" s="330" t="e">
        <f>SUM(#REF!)</f>
        <v>#REF!</v>
      </c>
      <c r="J169" s="330" t="e">
        <f>SUM(#REF!)</f>
        <v>#REF!</v>
      </c>
      <c r="K169" s="342">
        <v>928.1</v>
      </c>
      <c r="L169" s="381">
        <v>357</v>
      </c>
      <c r="M169" s="334">
        <f t="shared" si="6"/>
        <v>38.46568257730848</v>
      </c>
      <c r="N169" s="270"/>
      <c r="O169" s="287" t="e">
        <f>SUM(#REF!)</f>
        <v>#REF!</v>
      </c>
      <c r="P169" s="263" t="e">
        <f>SUM(#REF!)</f>
        <v>#REF!</v>
      </c>
      <c r="Q169" s="251"/>
      <c r="R169" s="252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</row>
    <row r="170" spans="1:48" s="8" customFormat="1" ht="12.75" customHeight="1">
      <c r="A170" s="206" t="s">
        <v>263</v>
      </c>
      <c r="B170" s="132" t="s">
        <v>264</v>
      </c>
      <c r="C170" s="352">
        <v>971</v>
      </c>
      <c r="D170" s="204" t="s">
        <v>258</v>
      </c>
      <c r="E170" s="202" t="s">
        <v>356</v>
      </c>
      <c r="F170" s="199" t="s">
        <v>168</v>
      </c>
      <c r="G170" s="204" t="s">
        <v>151</v>
      </c>
      <c r="H170" s="332">
        <v>512</v>
      </c>
      <c r="I170" s="332">
        <v>178</v>
      </c>
      <c r="J170" s="332">
        <v>221</v>
      </c>
      <c r="K170" s="340">
        <v>928.1</v>
      </c>
      <c r="L170" s="377">
        <v>357</v>
      </c>
      <c r="M170" s="331">
        <f t="shared" si="6"/>
        <v>38.46568257730848</v>
      </c>
      <c r="N170" s="269"/>
      <c r="O170" s="301"/>
      <c r="P170" s="264">
        <f>SUM(M170:O170)</f>
        <v>38.46568257730848</v>
      </c>
      <c r="Q170" s="254"/>
      <c r="R170" s="255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</row>
    <row r="171" spans="1:48" s="8" customFormat="1" ht="12.75" customHeight="1" thickBot="1">
      <c r="A171" s="235"/>
      <c r="B171" s="346"/>
      <c r="C171" s="235"/>
      <c r="D171" s="235"/>
      <c r="E171" s="235"/>
      <c r="F171" s="235"/>
      <c r="G171" s="235"/>
      <c r="H171" s="345">
        <v>-1130</v>
      </c>
      <c r="I171" s="324"/>
      <c r="J171" s="324"/>
      <c r="K171" s="324"/>
      <c r="L171" s="385"/>
      <c r="M171" s="380"/>
      <c r="N171" s="319"/>
      <c r="O171" s="316"/>
      <c r="P171" s="282"/>
      <c r="Q171" s="257"/>
      <c r="R171" s="255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</row>
    <row r="172" spans="1:48" ht="18.75" customHeight="1" thickBot="1">
      <c r="A172" s="236"/>
      <c r="B172" s="237" t="s">
        <v>21</v>
      </c>
      <c r="C172" s="347"/>
      <c r="D172" s="238"/>
      <c r="E172" s="126"/>
      <c r="F172" s="127"/>
      <c r="G172" s="239"/>
      <c r="H172" s="344" t="e">
        <f>SUM(H11,H76,H89,H124,H137,H152,H160)</f>
        <v>#REF!</v>
      </c>
      <c r="I172" s="344" t="e">
        <f>SUM(I11,I76,I89,I124,I137,I152,I160)</f>
        <v>#REF!</v>
      </c>
      <c r="J172" s="344" t="e">
        <f>SUM(J11,J76,J89,J124,J137,J152,J160)</f>
        <v>#REF!</v>
      </c>
      <c r="K172" s="375">
        <v>62074.3</v>
      </c>
      <c r="L172" s="375">
        <v>57074.1</v>
      </c>
      <c r="M172" s="380">
        <f t="shared" si="6"/>
        <v>91.94481452066313</v>
      </c>
      <c r="N172" s="270"/>
      <c r="O172" s="317" t="e">
        <f>SUM(O11,O76,O89,O124,O137,O152,O160)</f>
        <v>#REF!</v>
      </c>
      <c r="P172" s="283" t="e">
        <f>SUM(P11,P76,P89,P124,P137,P152,P160)</f>
        <v>#REF!</v>
      </c>
      <c r="Q172" s="251"/>
      <c r="R172" s="252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</row>
    <row r="173" spans="1:48" ht="13.5" customHeight="1">
      <c r="A173" s="325"/>
      <c r="B173" s="156" t="s">
        <v>405</v>
      </c>
      <c r="C173" s="169"/>
      <c r="D173" s="372"/>
      <c r="E173" s="123"/>
      <c r="F173" s="123"/>
      <c r="G173" s="123"/>
      <c r="H173" s="373"/>
      <c r="I173" s="373"/>
      <c r="J173" s="373"/>
      <c r="K173" s="373"/>
      <c r="L173" s="373"/>
      <c r="M173" s="373"/>
      <c r="N173" s="270"/>
      <c r="O173" s="270"/>
      <c r="P173" s="270"/>
      <c r="Q173" s="251"/>
      <c r="R173" s="252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</row>
    <row r="174" spans="1:48" ht="13.5" customHeight="1">
      <c r="A174" s="325"/>
      <c r="B174" s="156" t="s">
        <v>399</v>
      </c>
      <c r="C174" s="169"/>
      <c r="D174" s="372"/>
      <c r="E174" s="123"/>
      <c r="F174" s="123"/>
      <c r="G174" s="123"/>
      <c r="H174" s="373"/>
      <c r="I174" s="373"/>
      <c r="J174" s="373"/>
      <c r="K174" s="373"/>
      <c r="L174" s="373"/>
      <c r="M174" s="373"/>
      <c r="N174" s="270"/>
      <c r="O174" s="270"/>
      <c r="P174" s="270"/>
      <c r="Q174" s="251"/>
      <c r="R174" s="252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</row>
    <row r="175" spans="1:48" ht="18" customHeight="1">
      <c r="A175" s="135"/>
      <c r="B175" s="374" t="s">
        <v>406</v>
      </c>
      <c r="C175" s="78"/>
      <c r="D175" s="84"/>
      <c r="E175" s="78"/>
      <c r="F175" s="77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121"/>
      <c r="S175" s="137"/>
      <c r="T175" s="137"/>
      <c r="U175" s="137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</row>
    <row r="176" spans="1:48" ht="18" customHeight="1">
      <c r="A176" s="135"/>
      <c r="B176" s="406" t="s">
        <v>370</v>
      </c>
      <c r="C176" s="406"/>
      <c r="D176" s="406"/>
      <c r="E176" s="406"/>
      <c r="F176" s="406"/>
      <c r="G176" s="406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24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</row>
    <row r="177" spans="1:48" ht="13.5" customHeight="1">
      <c r="A177" s="135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24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</row>
    <row r="178" spans="1:48" ht="14.25" customHeight="1">
      <c r="A178" s="135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24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65"/>
      <c r="AD178" s="13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</row>
    <row r="179" spans="1:48" ht="18.75" customHeight="1" thickBot="1">
      <c r="A179" s="142"/>
      <c r="B179" s="404"/>
      <c r="C179" s="404"/>
      <c r="D179" s="404"/>
      <c r="E179" s="404"/>
      <c r="F179" s="404"/>
      <c r="G179" s="404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3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</row>
    <row r="180" spans="1:48" ht="15" customHeight="1" thickBot="1">
      <c r="A180" s="142"/>
      <c r="B180" s="169"/>
      <c r="C180" s="169"/>
      <c r="D180" s="93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45"/>
      <c r="P180" s="145"/>
      <c r="Q180" s="139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69"/>
      <c r="AD180" s="93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</row>
    <row r="181" spans="1:48" ht="12" customHeight="1">
      <c r="A181" s="142"/>
      <c r="B181" s="156"/>
      <c r="C181" s="156"/>
      <c r="D181" s="227"/>
      <c r="E181" s="116"/>
      <c r="F181" s="156"/>
      <c r="G181" s="156"/>
      <c r="H181" s="156"/>
      <c r="I181" s="156"/>
      <c r="J181" s="156"/>
      <c r="K181" s="156"/>
      <c r="L181" s="156"/>
      <c r="M181" s="156"/>
      <c r="N181" s="156"/>
      <c r="O181" s="146"/>
      <c r="P181" s="146"/>
      <c r="Q181" s="156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27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</row>
    <row r="182" spans="1:48" ht="12" customHeight="1">
      <c r="A182" s="142"/>
      <c r="B182" s="156"/>
      <c r="C182" s="156"/>
      <c r="D182" s="169"/>
      <c r="E182" s="116"/>
      <c r="F182" s="156"/>
      <c r="G182" s="156"/>
      <c r="H182" s="156"/>
      <c r="I182" s="156"/>
      <c r="J182" s="156"/>
      <c r="K182" s="156"/>
      <c r="L182" s="156"/>
      <c r="M182" s="156"/>
      <c r="N182" s="156"/>
      <c r="O182" s="147"/>
      <c r="P182" s="147"/>
      <c r="Q182" s="156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169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</row>
    <row r="183" spans="1:48" ht="12" customHeight="1">
      <c r="A183" s="142"/>
      <c r="B183" s="156"/>
      <c r="C183" s="156"/>
      <c r="D183" s="143"/>
      <c r="E183" s="120"/>
      <c r="F183" s="157"/>
      <c r="G183" s="157"/>
      <c r="H183" s="157"/>
      <c r="I183" s="157"/>
      <c r="J183" s="157"/>
      <c r="K183" s="157"/>
      <c r="L183" s="157"/>
      <c r="M183" s="157"/>
      <c r="N183" s="156"/>
      <c r="O183" s="147"/>
      <c r="P183" s="147"/>
      <c r="Q183" s="156"/>
      <c r="R183" s="256"/>
      <c r="S183" s="256"/>
      <c r="T183" s="256"/>
      <c r="U183" s="256"/>
      <c r="V183" s="256"/>
      <c r="W183" s="256"/>
      <c r="X183" s="256"/>
      <c r="Y183" s="253"/>
      <c r="Z183" s="253"/>
      <c r="AA183" s="253"/>
      <c r="AB183" s="253"/>
      <c r="AC183" s="256"/>
      <c r="AD183" s="143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</row>
    <row r="184" spans="1:48" ht="12" customHeight="1">
      <c r="A184" s="142"/>
      <c r="B184" s="156"/>
      <c r="C184" s="156"/>
      <c r="D184" s="143"/>
      <c r="E184" s="120"/>
      <c r="F184" s="157"/>
      <c r="G184" s="157"/>
      <c r="H184" s="157"/>
      <c r="I184" s="157"/>
      <c r="J184" s="157"/>
      <c r="K184" s="157"/>
      <c r="L184" s="157"/>
      <c r="M184" s="157"/>
      <c r="N184" s="156"/>
      <c r="O184" s="147"/>
      <c r="P184" s="147"/>
      <c r="Q184" s="156"/>
      <c r="R184" s="256"/>
      <c r="S184" s="256"/>
      <c r="T184" s="256"/>
      <c r="U184" s="256"/>
      <c r="V184" s="256"/>
      <c r="W184" s="256"/>
      <c r="X184" s="256"/>
      <c r="Y184" s="253"/>
      <c r="Z184" s="253"/>
      <c r="AA184" s="253"/>
      <c r="AB184" s="253"/>
      <c r="AC184" s="256"/>
      <c r="AD184" s="143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</row>
    <row r="185" spans="1:48" ht="12" customHeight="1">
      <c r="A185" s="142"/>
      <c r="B185" s="159"/>
      <c r="C185" s="159"/>
      <c r="D185" s="143"/>
      <c r="E185" s="120"/>
      <c r="F185" s="159"/>
      <c r="G185" s="159"/>
      <c r="H185" s="159"/>
      <c r="I185" s="159"/>
      <c r="J185" s="159"/>
      <c r="K185" s="159"/>
      <c r="L185" s="159"/>
      <c r="M185" s="159"/>
      <c r="N185" s="159"/>
      <c r="O185" s="148"/>
      <c r="P185" s="148"/>
      <c r="Q185" s="159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143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</row>
    <row r="186" spans="1:48" ht="12" customHeight="1">
      <c r="A186" s="142"/>
      <c r="B186" s="159"/>
      <c r="C186" s="159"/>
      <c r="D186" s="169"/>
      <c r="E186" s="160"/>
      <c r="F186" s="159"/>
      <c r="G186" s="159"/>
      <c r="H186" s="159"/>
      <c r="I186" s="159"/>
      <c r="J186" s="159"/>
      <c r="K186" s="159"/>
      <c r="L186" s="159"/>
      <c r="M186" s="159"/>
      <c r="N186" s="159"/>
      <c r="O186" s="148"/>
      <c r="P186" s="148"/>
      <c r="Q186" s="159"/>
      <c r="R186" s="253"/>
      <c r="S186" s="253"/>
      <c r="T186" s="253"/>
      <c r="U186" s="253"/>
      <c r="V186" s="253"/>
      <c r="W186" s="253"/>
      <c r="X186" s="253"/>
      <c r="Y186" s="256"/>
      <c r="Z186" s="256"/>
      <c r="AA186" s="256"/>
      <c r="AB186" s="256"/>
      <c r="AC186" s="253"/>
      <c r="AD186" s="169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</row>
    <row r="187" spans="1:48" ht="12" customHeight="1">
      <c r="A187" s="142"/>
      <c r="B187" s="159"/>
      <c r="C187" s="159"/>
      <c r="D187" s="143"/>
      <c r="E187" s="119"/>
      <c r="F187" s="159"/>
      <c r="G187" s="159"/>
      <c r="H187" s="159"/>
      <c r="I187" s="159"/>
      <c r="J187" s="159"/>
      <c r="K187" s="159"/>
      <c r="L187" s="159"/>
      <c r="M187" s="159"/>
      <c r="N187" s="159"/>
      <c r="O187" s="148"/>
      <c r="P187" s="148"/>
      <c r="Q187" s="159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143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</row>
    <row r="188" spans="1:48" ht="12" customHeight="1">
      <c r="A188" s="142"/>
      <c r="B188" s="159"/>
      <c r="C188" s="159"/>
      <c r="D188" s="143"/>
      <c r="E188" s="119"/>
      <c r="F188" s="159"/>
      <c r="G188" s="159"/>
      <c r="H188" s="159"/>
      <c r="I188" s="159"/>
      <c r="J188" s="159"/>
      <c r="K188" s="159"/>
      <c r="L188" s="159"/>
      <c r="M188" s="159"/>
      <c r="N188" s="159"/>
      <c r="O188" s="148"/>
      <c r="P188" s="148"/>
      <c r="Q188" s="159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143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</row>
    <row r="189" spans="1:48" ht="12" customHeight="1">
      <c r="A189" s="142"/>
      <c r="B189" s="159"/>
      <c r="C189" s="159"/>
      <c r="D189" s="143"/>
      <c r="E189" s="119"/>
      <c r="F189" s="159"/>
      <c r="G189" s="159"/>
      <c r="H189" s="159"/>
      <c r="I189" s="159"/>
      <c r="J189" s="159"/>
      <c r="K189" s="159"/>
      <c r="L189" s="159"/>
      <c r="M189" s="159"/>
      <c r="N189" s="159"/>
      <c r="O189" s="148"/>
      <c r="P189" s="148"/>
      <c r="Q189" s="159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143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</row>
    <row r="190" spans="1:48" ht="12" customHeight="1">
      <c r="A190" s="142"/>
      <c r="B190" s="140"/>
      <c r="C190" s="140"/>
      <c r="D190" s="143"/>
      <c r="E190" s="174"/>
      <c r="F190" s="140"/>
      <c r="G190" s="140"/>
      <c r="H190" s="140"/>
      <c r="I190" s="140"/>
      <c r="J190" s="140"/>
      <c r="K190" s="140"/>
      <c r="L190" s="140"/>
      <c r="M190" s="140"/>
      <c r="N190" s="140"/>
      <c r="O190" s="149"/>
      <c r="P190" s="149"/>
      <c r="Q190" s="140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143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</row>
    <row r="191" spans="1:48" ht="12" customHeight="1">
      <c r="A191" s="142"/>
      <c r="B191" s="160"/>
      <c r="C191" s="160"/>
      <c r="D191" s="143"/>
      <c r="E191" s="119"/>
      <c r="F191" s="160"/>
      <c r="G191" s="160"/>
      <c r="H191" s="160"/>
      <c r="I191" s="160"/>
      <c r="J191" s="160"/>
      <c r="K191" s="160"/>
      <c r="L191" s="160"/>
      <c r="M191" s="160"/>
      <c r="N191" s="160"/>
      <c r="O191" s="150"/>
      <c r="P191" s="150"/>
      <c r="Q191" s="160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  <c r="AD191" s="143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</row>
    <row r="192" spans="1:48" ht="12" customHeight="1">
      <c r="A192" s="142"/>
      <c r="B192" s="160"/>
      <c r="C192" s="160"/>
      <c r="D192" s="143"/>
      <c r="E192" s="119"/>
      <c r="F192" s="160"/>
      <c r="G192" s="160"/>
      <c r="H192" s="160"/>
      <c r="I192" s="160"/>
      <c r="J192" s="160"/>
      <c r="K192" s="160"/>
      <c r="L192" s="160"/>
      <c r="M192" s="160"/>
      <c r="N192" s="160"/>
      <c r="O192" s="150"/>
      <c r="P192" s="150"/>
      <c r="Q192" s="160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143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</row>
    <row r="193" spans="1:48" ht="12" customHeight="1">
      <c r="A193" s="142"/>
      <c r="B193" s="160"/>
      <c r="C193" s="160"/>
      <c r="D193" s="169"/>
      <c r="E193" s="117"/>
      <c r="F193" s="160"/>
      <c r="G193" s="160"/>
      <c r="H193" s="160"/>
      <c r="I193" s="160"/>
      <c r="J193" s="160"/>
      <c r="K193" s="160"/>
      <c r="L193" s="160"/>
      <c r="M193" s="160"/>
      <c r="N193" s="160"/>
      <c r="O193" s="150"/>
      <c r="P193" s="150"/>
      <c r="Q193" s="160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169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</row>
    <row r="194" spans="1:48" ht="12" customHeight="1">
      <c r="A194" s="142"/>
      <c r="B194" s="161"/>
      <c r="C194" s="161"/>
      <c r="D194" s="143"/>
      <c r="E194" s="174"/>
      <c r="F194" s="161"/>
      <c r="G194" s="161"/>
      <c r="H194" s="161"/>
      <c r="I194" s="161"/>
      <c r="J194" s="161"/>
      <c r="K194" s="161"/>
      <c r="L194" s="161"/>
      <c r="M194" s="161"/>
      <c r="N194" s="161"/>
      <c r="O194" s="151"/>
      <c r="P194" s="151"/>
      <c r="Q194" s="161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143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</row>
    <row r="195" spans="1:48" ht="12" customHeight="1">
      <c r="A195" s="142"/>
      <c r="B195" s="161"/>
      <c r="C195" s="161"/>
      <c r="D195" s="143"/>
      <c r="E195" s="174"/>
      <c r="F195" s="161"/>
      <c r="G195" s="161"/>
      <c r="H195" s="161"/>
      <c r="I195" s="161"/>
      <c r="J195" s="161"/>
      <c r="K195" s="161"/>
      <c r="L195" s="161"/>
      <c r="M195" s="161"/>
      <c r="N195" s="161"/>
      <c r="O195" s="151"/>
      <c r="P195" s="151"/>
      <c r="Q195" s="161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143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</row>
    <row r="196" spans="1:48" ht="12" customHeight="1">
      <c r="A196" s="142"/>
      <c r="B196" s="161"/>
      <c r="C196" s="161"/>
      <c r="D196" s="169"/>
      <c r="E196" s="117"/>
      <c r="F196" s="160"/>
      <c r="G196" s="160"/>
      <c r="H196" s="160"/>
      <c r="I196" s="160"/>
      <c r="J196" s="160"/>
      <c r="K196" s="160"/>
      <c r="L196" s="160"/>
      <c r="M196" s="160"/>
      <c r="N196" s="160"/>
      <c r="O196" s="150"/>
      <c r="P196" s="150"/>
      <c r="Q196" s="160"/>
      <c r="R196" s="253"/>
      <c r="S196" s="253"/>
      <c r="T196" s="253"/>
      <c r="U196" s="253"/>
      <c r="V196" s="253"/>
      <c r="W196" s="253"/>
      <c r="X196" s="253"/>
      <c r="Y196" s="256"/>
      <c r="Z196" s="256"/>
      <c r="AA196" s="256"/>
      <c r="AB196" s="256"/>
      <c r="AC196" s="253"/>
      <c r="AD196" s="169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</row>
    <row r="197" spans="1:48" ht="12" customHeight="1">
      <c r="A197" s="142"/>
      <c r="B197" s="161"/>
      <c r="C197" s="161"/>
      <c r="D197" s="143"/>
      <c r="E197" s="174"/>
      <c r="F197" s="161"/>
      <c r="G197" s="161"/>
      <c r="H197" s="161"/>
      <c r="I197" s="161"/>
      <c r="J197" s="161"/>
      <c r="K197" s="161"/>
      <c r="L197" s="161"/>
      <c r="M197" s="161"/>
      <c r="N197" s="161"/>
      <c r="O197" s="151"/>
      <c r="P197" s="151"/>
      <c r="Q197" s="161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143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</row>
    <row r="198" spans="1:48" ht="12" customHeight="1">
      <c r="A198" s="142"/>
      <c r="B198" s="161"/>
      <c r="C198" s="161"/>
      <c r="D198" s="169"/>
      <c r="E198" s="172"/>
      <c r="F198" s="161"/>
      <c r="G198" s="161"/>
      <c r="H198" s="161"/>
      <c r="I198" s="161"/>
      <c r="J198" s="161"/>
      <c r="K198" s="161"/>
      <c r="L198" s="161"/>
      <c r="M198" s="161"/>
      <c r="N198" s="161"/>
      <c r="O198" s="151"/>
      <c r="P198" s="151"/>
      <c r="Q198" s="161"/>
      <c r="R198" s="253"/>
      <c r="S198" s="253"/>
      <c r="T198" s="253"/>
      <c r="U198" s="253"/>
      <c r="V198" s="253"/>
      <c r="W198" s="253"/>
      <c r="X198" s="253"/>
      <c r="Y198" s="256"/>
      <c r="Z198" s="256"/>
      <c r="AA198" s="256"/>
      <c r="AB198" s="256"/>
      <c r="AC198" s="253"/>
      <c r="AD198" s="169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</row>
    <row r="199" spans="1:48" ht="12" customHeight="1">
      <c r="A199" s="142"/>
      <c r="B199" s="161"/>
      <c r="C199" s="161"/>
      <c r="D199" s="143"/>
      <c r="E199" s="174"/>
      <c r="F199" s="161"/>
      <c r="G199" s="161"/>
      <c r="H199" s="161"/>
      <c r="I199" s="161"/>
      <c r="J199" s="161"/>
      <c r="K199" s="161"/>
      <c r="L199" s="161"/>
      <c r="M199" s="161"/>
      <c r="N199" s="161"/>
      <c r="O199" s="151"/>
      <c r="P199" s="151"/>
      <c r="Q199" s="161"/>
      <c r="R199" s="256"/>
      <c r="S199" s="256"/>
      <c r="T199" s="256"/>
      <c r="U199" s="256"/>
      <c r="V199" s="256"/>
      <c r="W199" s="256"/>
      <c r="X199" s="256"/>
      <c r="Y199" s="253"/>
      <c r="Z199" s="256"/>
      <c r="AA199" s="256"/>
      <c r="AB199" s="256"/>
      <c r="AC199" s="256"/>
      <c r="AD199" s="143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</row>
    <row r="200" spans="1:48" ht="12" customHeight="1">
      <c r="A200" s="142"/>
      <c r="B200" s="161"/>
      <c r="C200" s="161"/>
      <c r="D200" s="169"/>
      <c r="E200" s="172"/>
      <c r="F200" s="161"/>
      <c r="G200" s="161"/>
      <c r="H200" s="161"/>
      <c r="I200" s="161"/>
      <c r="J200" s="161"/>
      <c r="K200" s="161"/>
      <c r="L200" s="161"/>
      <c r="M200" s="161"/>
      <c r="N200" s="161"/>
      <c r="O200" s="151"/>
      <c r="P200" s="151"/>
      <c r="Q200" s="161"/>
      <c r="R200" s="256"/>
      <c r="S200" s="256"/>
      <c r="T200" s="256"/>
      <c r="U200" s="256"/>
      <c r="V200" s="256"/>
      <c r="W200" s="256"/>
      <c r="X200" s="256"/>
      <c r="Y200" s="253"/>
      <c r="Z200" s="253"/>
      <c r="AA200" s="253"/>
      <c r="AB200" s="253"/>
      <c r="AC200" s="253"/>
      <c r="AD200" s="169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</row>
    <row r="201" spans="1:48" ht="12" customHeight="1">
      <c r="A201" s="142"/>
      <c r="B201" s="157"/>
      <c r="C201" s="157"/>
      <c r="D201" s="227"/>
      <c r="E201" s="321"/>
      <c r="F201" s="161"/>
      <c r="G201" s="161"/>
      <c r="H201" s="161"/>
      <c r="I201" s="161"/>
      <c r="J201" s="161"/>
      <c r="K201" s="161"/>
      <c r="L201" s="161"/>
      <c r="M201" s="161"/>
      <c r="N201" s="161"/>
      <c r="O201" s="151"/>
      <c r="P201" s="151"/>
      <c r="Q201" s="161"/>
      <c r="R201" s="253"/>
      <c r="S201" s="253"/>
      <c r="T201" s="253"/>
      <c r="U201" s="253"/>
      <c r="V201" s="253"/>
      <c r="W201" s="253"/>
      <c r="X201" s="253"/>
      <c r="Y201" s="256"/>
      <c r="Z201" s="256"/>
      <c r="AA201" s="256"/>
      <c r="AB201" s="256"/>
      <c r="AC201" s="253"/>
      <c r="AD201" s="227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</row>
    <row r="202" spans="1:48" ht="12" customHeight="1">
      <c r="A202" s="142"/>
      <c r="B202" s="140"/>
      <c r="C202" s="140"/>
      <c r="D202" s="143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51"/>
      <c r="P202" s="151"/>
      <c r="Q202" s="140"/>
      <c r="R202" s="256"/>
      <c r="S202" s="256"/>
      <c r="T202" s="256"/>
      <c r="U202" s="256"/>
      <c r="V202" s="256"/>
      <c r="W202" s="256"/>
      <c r="X202" s="256"/>
      <c r="Y202" s="253"/>
      <c r="Z202" s="253"/>
      <c r="AA202" s="253"/>
      <c r="AB202" s="253"/>
      <c r="AC202" s="256"/>
      <c r="AD202" s="143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</row>
    <row r="203" spans="1:48" ht="12" customHeight="1">
      <c r="A203" s="142"/>
      <c r="B203" s="161"/>
      <c r="C203" s="161"/>
      <c r="D203" s="143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51"/>
      <c r="P203" s="151"/>
      <c r="Q203" s="161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143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</row>
    <row r="204" spans="1:48" ht="12" customHeight="1">
      <c r="A204" s="142"/>
      <c r="B204" s="161"/>
      <c r="C204" s="161"/>
      <c r="D204" s="260"/>
      <c r="E204" s="161"/>
      <c r="F204" s="93"/>
      <c r="G204" s="161"/>
      <c r="H204" s="161"/>
      <c r="I204" s="161"/>
      <c r="J204" s="161"/>
      <c r="K204" s="161"/>
      <c r="L204" s="161"/>
      <c r="M204" s="174"/>
      <c r="N204" s="161"/>
      <c r="O204" s="151"/>
      <c r="P204" s="151"/>
      <c r="Q204" s="161"/>
      <c r="R204" s="256"/>
      <c r="S204" s="256"/>
      <c r="T204" s="256"/>
      <c r="U204" s="256"/>
      <c r="V204" s="256"/>
      <c r="W204" s="256"/>
      <c r="X204" s="253"/>
      <c r="Y204" s="256"/>
      <c r="Z204" s="256"/>
      <c r="AA204" s="256"/>
      <c r="AB204" s="256"/>
      <c r="AC204" s="253"/>
      <c r="AD204" s="260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</row>
    <row r="205" spans="1:48" ht="12" customHeight="1" thickBot="1">
      <c r="A205" s="142"/>
      <c r="B205" s="161"/>
      <c r="C205" s="161"/>
      <c r="D205" s="122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51"/>
      <c r="P205" s="151"/>
      <c r="Q205" s="161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122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</row>
    <row r="206" spans="1:48" ht="14.25" customHeight="1" thickBot="1">
      <c r="A206" s="142"/>
      <c r="B206" s="140"/>
      <c r="C206" s="140"/>
      <c r="D206" s="93"/>
      <c r="E206" s="406"/>
      <c r="F206" s="406"/>
      <c r="G206" s="406"/>
      <c r="H206" s="139"/>
      <c r="I206" s="139"/>
      <c r="J206" s="139"/>
      <c r="K206" s="139"/>
      <c r="L206" s="139"/>
      <c r="M206" s="139"/>
      <c r="N206" s="139"/>
      <c r="O206" s="144"/>
      <c r="P206" s="144"/>
      <c r="Q206" s="139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253"/>
      <c r="AC206" s="253"/>
      <c r="AD206" s="93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</row>
    <row r="207" spans="1:48" ht="12" customHeight="1" thickBot="1">
      <c r="A207" s="142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52"/>
      <c r="P207" s="152"/>
      <c r="Q207" s="139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122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</row>
    <row r="208" spans="1:48" ht="13.5" customHeight="1">
      <c r="A208" s="142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23"/>
      <c r="S208" s="123"/>
      <c r="T208" s="123"/>
      <c r="U208" s="123"/>
      <c r="V208" s="123"/>
      <c r="W208" s="123"/>
      <c r="X208" s="123"/>
      <c r="Y208" s="123"/>
      <c r="Z208" s="226"/>
      <c r="AA208" s="226"/>
      <c r="AB208" s="226"/>
      <c r="AC208" s="226"/>
      <c r="AD208" s="122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</row>
    <row r="209" spans="1:48" ht="15" customHeight="1" thickBot="1">
      <c r="A209" s="142"/>
      <c r="B209" s="405"/>
      <c r="C209" s="405"/>
      <c r="D209" s="405"/>
      <c r="E209" s="405"/>
      <c r="F209" s="405"/>
      <c r="G209" s="405"/>
      <c r="H209" s="227"/>
      <c r="I209" s="227"/>
      <c r="J209" s="227"/>
      <c r="K209" s="227"/>
      <c r="L209" s="227"/>
      <c r="M209" s="139"/>
      <c r="N209" s="139"/>
      <c r="O209" s="139"/>
      <c r="P209" s="139"/>
      <c r="Q209" s="139"/>
      <c r="R209" s="143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</row>
    <row r="210" spans="1:48" ht="15.75" customHeight="1" thickBot="1">
      <c r="A210" s="142"/>
      <c r="B210" s="139"/>
      <c r="C210" s="139"/>
      <c r="D210" s="9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7"/>
      <c r="P210" s="127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93"/>
      <c r="AD210" s="93"/>
      <c r="AE210" s="111"/>
      <c r="AF210" s="111"/>
      <c r="AG210" s="111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</row>
    <row r="211" spans="1:48" ht="12" customHeight="1">
      <c r="A211" s="142"/>
      <c r="B211" s="116"/>
      <c r="C211" s="156"/>
      <c r="D211" s="227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45"/>
      <c r="P211" s="241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27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</row>
    <row r="212" spans="1:48" ht="12" customHeight="1">
      <c r="A212" s="142"/>
      <c r="B212" s="116"/>
      <c r="C212" s="156"/>
      <c r="D212" s="169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45"/>
      <c r="P212" s="241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169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</row>
    <row r="213" spans="1:48" ht="12" customHeight="1">
      <c r="A213" s="142"/>
      <c r="B213" s="120"/>
      <c r="C213" s="157"/>
      <c r="D213" s="143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43"/>
      <c r="P213" s="240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143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</row>
    <row r="214" spans="1:48" ht="12" customHeight="1">
      <c r="A214" s="142"/>
      <c r="B214" s="120"/>
      <c r="C214" s="157"/>
      <c r="D214" s="143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43"/>
      <c r="P214" s="240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143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</row>
    <row r="215" spans="1:48" ht="12" customHeight="1">
      <c r="A215" s="225"/>
      <c r="B215" s="120"/>
      <c r="C215" s="159"/>
      <c r="D215" s="143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43"/>
      <c r="P215" s="240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143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</row>
    <row r="216" spans="1:48" ht="12" customHeight="1">
      <c r="A216" s="142"/>
      <c r="B216" s="160"/>
      <c r="C216" s="159"/>
      <c r="D216" s="169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44"/>
      <c r="P216" s="244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169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</row>
    <row r="217" spans="1:48" ht="12" customHeight="1">
      <c r="A217" s="142"/>
      <c r="B217" s="119"/>
      <c r="C217" s="159"/>
      <c r="D217" s="143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40"/>
      <c r="P217" s="240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143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</row>
    <row r="218" spans="1:48" ht="12" customHeight="1">
      <c r="A218" s="225"/>
      <c r="B218" s="119"/>
      <c r="C218" s="159"/>
      <c r="D218" s="143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40"/>
      <c r="P218" s="240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143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</row>
    <row r="219" spans="1:48" ht="12" customHeight="1">
      <c r="A219" s="142"/>
      <c r="B219" s="119"/>
      <c r="C219" s="159"/>
      <c r="D219" s="143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40"/>
      <c r="P219" s="240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143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</row>
    <row r="220" spans="1:48" ht="12" customHeight="1">
      <c r="A220" s="142"/>
      <c r="B220" s="174"/>
      <c r="C220" s="140"/>
      <c r="D220" s="143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40"/>
      <c r="P220" s="240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143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</row>
    <row r="221" spans="1:48" ht="12" customHeight="1">
      <c r="A221" s="142"/>
      <c r="B221" s="119"/>
      <c r="C221" s="160"/>
      <c r="D221" s="143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40"/>
      <c r="P221" s="240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143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</row>
    <row r="222" spans="1:48" ht="12" customHeight="1">
      <c r="A222" s="225"/>
      <c r="B222" s="120"/>
      <c r="C222" s="160"/>
      <c r="D222" s="143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40"/>
      <c r="P222" s="240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143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</row>
    <row r="223" spans="1:48" ht="12" customHeight="1">
      <c r="A223" s="225"/>
      <c r="B223" s="117"/>
      <c r="C223" s="160"/>
      <c r="D223" s="169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45"/>
      <c r="P223" s="245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169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</row>
    <row r="224" spans="1:48" ht="12" customHeight="1">
      <c r="A224" s="225"/>
      <c r="B224" s="174"/>
      <c r="C224" s="161"/>
      <c r="D224" s="143"/>
      <c r="E224" s="256"/>
      <c r="F224" s="256"/>
      <c r="G224" s="256"/>
      <c r="H224" s="256"/>
      <c r="I224" s="256"/>
      <c r="J224" s="256"/>
      <c r="K224" s="256"/>
      <c r="L224" s="256"/>
      <c r="M224" s="253"/>
      <c r="N224" s="256"/>
      <c r="O224" s="240"/>
      <c r="P224" s="240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143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</row>
    <row r="225" spans="1:48" ht="12" customHeight="1">
      <c r="A225" s="225"/>
      <c r="B225" s="174"/>
      <c r="C225" s="161"/>
      <c r="D225" s="143"/>
      <c r="E225" s="256"/>
      <c r="F225" s="256"/>
      <c r="G225" s="256"/>
      <c r="H225" s="256"/>
      <c r="I225" s="256"/>
      <c r="J225" s="256"/>
      <c r="K225" s="256"/>
      <c r="L225" s="256"/>
      <c r="M225" s="253"/>
      <c r="N225" s="256"/>
      <c r="O225" s="240"/>
      <c r="P225" s="240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  <c r="AC225" s="256"/>
      <c r="AD225" s="143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</row>
    <row r="226" spans="1:48" ht="12" customHeight="1">
      <c r="A226" s="225"/>
      <c r="B226" s="117"/>
      <c r="C226" s="161"/>
      <c r="D226" s="169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45"/>
      <c r="P226" s="245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169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</row>
    <row r="227" spans="1:48" ht="12" customHeight="1">
      <c r="A227" s="225"/>
      <c r="B227" s="174"/>
      <c r="C227" s="161"/>
      <c r="D227" s="143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40"/>
      <c r="P227" s="240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143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</row>
    <row r="228" spans="1:48" ht="12" customHeight="1">
      <c r="A228" s="225"/>
      <c r="B228" s="172"/>
      <c r="C228" s="161"/>
      <c r="D228" s="169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45"/>
      <c r="P228" s="245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169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</row>
    <row r="229" spans="1:48" ht="12" customHeight="1">
      <c r="A229" s="225"/>
      <c r="B229" s="174"/>
      <c r="C229" s="161"/>
      <c r="D229" s="143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40"/>
      <c r="P229" s="240"/>
      <c r="Q229" s="256"/>
      <c r="R229" s="256"/>
      <c r="S229" s="256"/>
      <c r="T229" s="256"/>
      <c r="U229" s="256"/>
      <c r="V229" s="256"/>
      <c r="W229" s="256"/>
      <c r="X229" s="256"/>
      <c r="Y229" s="256"/>
      <c r="Z229" s="256"/>
      <c r="AA229" s="256"/>
      <c r="AB229" s="256"/>
      <c r="AC229" s="256"/>
      <c r="AD229" s="143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</row>
    <row r="230" spans="1:48" ht="12" customHeight="1">
      <c r="A230" s="225"/>
      <c r="B230" s="172"/>
      <c r="C230" s="161"/>
      <c r="D230" s="169"/>
      <c r="E230" s="253"/>
      <c r="F230" s="253"/>
      <c r="G230" s="256"/>
      <c r="H230" s="256"/>
      <c r="I230" s="256"/>
      <c r="J230" s="256"/>
      <c r="K230" s="256"/>
      <c r="L230" s="256"/>
      <c r="M230" s="253"/>
      <c r="N230" s="253"/>
      <c r="O230" s="245"/>
      <c r="P230" s="245"/>
      <c r="Q230" s="256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169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</row>
    <row r="231" spans="1:48" ht="12" customHeight="1">
      <c r="A231" s="225"/>
      <c r="B231" s="321"/>
      <c r="C231" s="161"/>
      <c r="D231" s="227"/>
      <c r="E231" s="253"/>
      <c r="F231" s="253"/>
      <c r="G231" s="253"/>
      <c r="H231" s="253"/>
      <c r="I231" s="253"/>
      <c r="J231" s="253"/>
      <c r="K231" s="253"/>
      <c r="L231" s="253"/>
      <c r="M231" s="253"/>
      <c r="N231" s="253"/>
      <c r="O231" s="245"/>
      <c r="P231" s="245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27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</row>
    <row r="232" spans="1:48" ht="12" customHeight="1">
      <c r="A232" s="225"/>
      <c r="B232" s="161"/>
      <c r="C232" s="140"/>
      <c r="D232" s="143"/>
      <c r="E232" s="253"/>
      <c r="F232" s="256"/>
      <c r="G232" s="256"/>
      <c r="H232" s="256"/>
      <c r="I232" s="256"/>
      <c r="J232" s="256"/>
      <c r="K232" s="256"/>
      <c r="L232" s="256"/>
      <c r="M232" s="256"/>
      <c r="N232" s="256"/>
      <c r="O232" s="240"/>
      <c r="P232" s="240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143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</row>
    <row r="233" spans="1:48" ht="12" customHeight="1">
      <c r="A233" s="225"/>
      <c r="B233" s="161"/>
      <c r="C233" s="161"/>
      <c r="D233" s="143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40"/>
      <c r="P233" s="240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143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</row>
    <row r="234" spans="1:48" ht="12" customHeight="1">
      <c r="A234" s="225"/>
      <c r="B234" s="93"/>
      <c r="C234" s="161"/>
      <c r="D234" s="260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40"/>
      <c r="P234" s="240"/>
      <c r="Q234" s="256"/>
      <c r="R234" s="256"/>
      <c r="S234" s="256"/>
      <c r="T234" s="256"/>
      <c r="U234" s="256"/>
      <c r="V234" s="256"/>
      <c r="W234" s="256"/>
      <c r="X234" s="256"/>
      <c r="Y234" s="253"/>
      <c r="Z234" s="253"/>
      <c r="AA234" s="253"/>
      <c r="AB234" s="253"/>
      <c r="AC234" s="253"/>
      <c r="AD234" s="260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</row>
    <row r="235" spans="1:48" ht="12" customHeight="1" thickBot="1">
      <c r="A235" s="225"/>
      <c r="B235" s="161"/>
      <c r="C235" s="161"/>
      <c r="D235" s="122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42"/>
      <c r="P235" s="242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122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</row>
    <row r="236" spans="1:48" ht="12" customHeight="1" thickBot="1">
      <c r="A236" s="225"/>
      <c r="B236" s="161"/>
      <c r="C236" s="161"/>
      <c r="D236" s="93"/>
      <c r="E236" s="253"/>
      <c r="F236" s="253"/>
      <c r="G236" s="253"/>
      <c r="H236" s="253"/>
      <c r="I236" s="253"/>
      <c r="J236" s="253"/>
      <c r="K236" s="253"/>
      <c r="L236" s="253"/>
      <c r="M236" s="253"/>
      <c r="N236" s="253"/>
      <c r="O236" s="246"/>
      <c r="P236" s="249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93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</row>
    <row r="237" spans="1:48" ht="12" customHeight="1" thickBot="1">
      <c r="A237" s="142"/>
      <c r="B237" s="322"/>
      <c r="C237" s="322"/>
      <c r="D237" s="153"/>
      <c r="E237" s="226"/>
      <c r="F237" s="226"/>
      <c r="G237" s="226"/>
      <c r="H237" s="226"/>
      <c r="I237" s="226"/>
      <c r="J237" s="226"/>
      <c r="K237" s="226"/>
      <c r="L237" s="226"/>
      <c r="M237" s="226"/>
      <c r="N237" s="225"/>
      <c r="O237" s="154"/>
      <c r="P237" s="154"/>
      <c r="Q237" s="226"/>
      <c r="R237" s="226"/>
      <c r="S237" s="226"/>
      <c r="T237" s="226"/>
      <c r="U237" s="226"/>
      <c r="V237" s="226"/>
      <c r="W237" s="226"/>
      <c r="X237" s="226"/>
      <c r="Y237" s="226"/>
      <c r="Z237" s="226"/>
      <c r="AA237" s="226"/>
      <c r="AB237" s="226"/>
      <c r="AC237" s="226"/>
      <c r="AD237" s="122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</row>
    <row r="238" spans="1:48" ht="12" customHeight="1" thickBot="1">
      <c r="A238" s="142"/>
      <c r="B238" s="139"/>
      <c r="C238" s="169"/>
      <c r="D238" s="93"/>
      <c r="E238" s="139"/>
      <c r="F238" s="139"/>
      <c r="G238" s="139"/>
      <c r="H238" s="139"/>
      <c r="I238" s="139"/>
      <c r="J238" s="139"/>
      <c r="K238" s="139"/>
      <c r="L238" s="139"/>
      <c r="M238" s="122"/>
      <c r="N238" s="122"/>
      <c r="O238" s="158"/>
      <c r="P238" s="250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225"/>
      <c r="AC238" s="93"/>
      <c r="AD238" s="93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</row>
    <row r="239" spans="1:48" ht="12" customHeight="1" thickBot="1">
      <c r="A239" s="142"/>
      <c r="B239" s="156"/>
      <c r="C239" s="116"/>
      <c r="D239" s="9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7"/>
      <c r="P239" s="127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93"/>
      <c r="AD239" s="93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</row>
    <row r="240" spans="1:48" ht="12" customHeight="1">
      <c r="A240" s="142"/>
      <c r="B240" s="156"/>
      <c r="C240" s="116"/>
      <c r="D240" s="93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136"/>
      <c r="AD240" s="93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</row>
    <row r="241" spans="1:48" ht="12" customHeight="1">
      <c r="A241" s="142"/>
      <c r="B241" s="156"/>
      <c r="C241" s="116"/>
      <c r="D241" s="9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93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</row>
    <row r="242" spans="1:48" ht="12" customHeight="1">
      <c r="A242" s="225"/>
      <c r="B242" s="159"/>
      <c r="C242" s="119"/>
      <c r="D242" s="122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122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</row>
    <row r="243" spans="1:48" ht="12" customHeight="1">
      <c r="A243" s="142"/>
      <c r="B243" s="159"/>
      <c r="C243" s="153"/>
      <c r="D243" s="122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122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</row>
    <row r="244" spans="1:48" ht="12" customHeight="1">
      <c r="A244" s="142"/>
      <c r="B244" s="159"/>
      <c r="C244" s="153"/>
      <c r="D244" s="122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122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</row>
    <row r="245" spans="1:48" ht="12" customHeight="1">
      <c r="A245" s="225"/>
      <c r="B245" s="159"/>
      <c r="C245" s="153"/>
      <c r="D245" s="122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122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</row>
    <row r="246" spans="1:47" ht="12" customHeight="1">
      <c r="A246" s="142"/>
      <c r="B246" s="159"/>
      <c r="C246" s="153"/>
      <c r="D246" s="122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122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</row>
    <row r="247" spans="1:47" ht="12" customHeight="1">
      <c r="A247" s="142"/>
      <c r="B247" s="172"/>
      <c r="C247" s="172"/>
      <c r="D247" s="169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136"/>
      <c r="AD247" s="93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</row>
    <row r="248" spans="1:47" ht="12" customHeight="1">
      <c r="A248" s="142"/>
      <c r="B248" s="160"/>
      <c r="C248" s="117"/>
      <c r="D248" s="169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136"/>
      <c r="AD248" s="93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</row>
    <row r="249" spans="1:47" ht="12" customHeight="1">
      <c r="A249" s="225"/>
      <c r="B249" s="160"/>
      <c r="C249" s="117"/>
      <c r="D249" s="169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136"/>
      <c r="AD249" s="93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</row>
    <row r="250" spans="1:47" ht="12" customHeight="1">
      <c r="A250" s="225"/>
      <c r="B250" s="160"/>
      <c r="C250" s="117"/>
      <c r="D250" s="169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93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</row>
    <row r="251" spans="1:47" ht="12" customHeight="1">
      <c r="A251" s="225"/>
      <c r="B251" s="161"/>
      <c r="C251" s="229"/>
      <c r="D251" s="230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122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</row>
    <row r="252" spans="1:47" ht="12" customHeight="1">
      <c r="A252" s="225"/>
      <c r="B252" s="161"/>
      <c r="C252" s="229"/>
      <c r="D252" s="230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122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</row>
    <row r="253" spans="1:47" ht="12" customHeight="1">
      <c r="A253" s="225"/>
      <c r="B253" s="161"/>
      <c r="C253" s="229"/>
      <c r="D253" s="230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122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</row>
    <row r="254" spans="1:47" ht="12" customHeight="1">
      <c r="A254" s="225"/>
      <c r="B254" s="161"/>
      <c r="C254" s="229"/>
      <c r="D254" s="230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122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</row>
    <row r="255" spans="1:47" ht="12" customHeight="1">
      <c r="A255" s="225"/>
      <c r="B255" s="161"/>
      <c r="C255" s="229"/>
      <c r="D255" s="230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122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</row>
    <row r="256" spans="1:47" ht="12" customHeight="1">
      <c r="A256" s="225"/>
      <c r="B256" s="161"/>
      <c r="C256" s="231"/>
      <c r="D256" s="230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122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</row>
    <row r="257" spans="1:47" ht="12" customHeight="1">
      <c r="A257" s="225"/>
      <c r="B257" s="140"/>
      <c r="C257" s="172"/>
      <c r="D257" s="169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93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</row>
    <row r="258" spans="1:47" ht="12" customHeight="1">
      <c r="A258" s="225"/>
      <c r="B258" s="161"/>
      <c r="C258" s="229"/>
      <c r="D258" s="122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122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</row>
    <row r="259" spans="1:47" ht="12" customHeight="1">
      <c r="A259" s="225"/>
      <c r="B259" s="161"/>
      <c r="C259" s="229"/>
      <c r="D259" s="122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122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</row>
    <row r="260" spans="1:47" ht="12" customHeight="1">
      <c r="A260" s="225"/>
      <c r="B260" s="161"/>
      <c r="C260" s="229"/>
      <c r="D260" s="122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122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</row>
    <row r="261" spans="1:47" ht="12" customHeight="1">
      <c r="A261" s="225"/>
      <c r="B261" s="140"/>
      <c r="C261" s="172"/>
      <c r="D261" s="169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93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</row>
    <row r="262" spans="1:47" ht="12" customHeight="1">
      <c r="A262" s="225"/>
      <c r="B262" s="140"/>
      <c r="C262" s="172"/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93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</row>
    <row r="263" spans="1:47" ht="12" customHeight="1">
      <c r="A263" s="225"/>
      <c r="B263" s="161"/>
      <c r="C263" s="172"/>
      <c r="D263" s="143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122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</row>
    <row r="264" spans="1:47" ht="12" customHeight="1">
      <c r="A264" s="225"/>
      <c r="B264" s="140"/>
      <c r="C264" s="172"/>
      <c r="D264" s="169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93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</row>
    <row r="265" spans="1:47" ht="12" customHeight="1">
      <c r="A265" s="225"/>
      <c r="B265" s="140"/>
      <c r="C265" s="172"/>
      <c r="D265" s="169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93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</row>
    <row r="266" spans="1:47" ht="12" customHeight="1">
      <c r="A266" s="225"/>
      <c r="B266" s="161"/>
      <c r="C266" s="229"/>
      <c r="D266" s="122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122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</row>
    <row r="267" spans="1:47" ht="12" customHeight="1">
      <c r="A267" s="225"/>
      <c r="B267" s="161"/>
      <c r="C267" s="229"/>
      <c r="D267" s="122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122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</row>
    <row r="268" spans="1:47" ht="12" customHeight="1">
      <c r="A268" s="225"/>
      <c r="B268" s="140"/>
      <c r="C268" s="172"/>
      <c r="D268" s="169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93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</row>
    <row r="269" spans="1:47" ht="12" customHeight="1">
      <c r="A269" s="225"/>
      <c r="B269" s="139"/>
      <c r="C269" s="140"/>
      <c r="D269" s="9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93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</row>
    <row r="270" spans="1:47" ht="12" customHeight="1">
      <c r="A270" s="225"/>
      <c r="B270" s="139"/>
      <c r="C270" s="140"/>
      <c r="D270" s="227"/>
      <c r="E270" s="232"/>
      <c r="F270" s="232"/>
      <c r="G270" s="232"/>
      <c r="H270" s="232"/>
      <c r="I270" s="232"/>
      <c r="J270" s="232"/>
      <c r="K270" s="232"/>
      <c r="L270" s="232"/>
      <c r="M270" s="233"/>
      <c r="N270" s="232"/>
      <c r="O270" s="232"/>
      <c r="P270" s="232"/>
      <c r="Q270" s="232"/>
      <c r="R270" s="232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26"/>
      <c r="AD270" s="122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</row>
    <row r="271" spans="1:47" ht="12" customHeight="1">
      <c r="A271" s="79"/>
      <c r="B271" s="110"/>
      <c r="C271" s="84"/>
      <c r="D271" s="7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100"/>
      <c r="AD271" s="112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</row>
    <row r="272" spans="1:30" ht="12" customHeight="1">
      <c r="A272" s="72"/>
      <c r="B272" s="73"/>
      <c r="C272" s="73"/>
      <c r="D272" s="74"/>
      <c r="E272" s="74"/>
      <c r="F272" s="75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</row>
    <row r="273" spans="1:30" ht="12" customHeight="1">
      <c r="A273" s="72"/>
      <c r="B273" s="73"/>
      <c r="C273" s="73"/>
      <c r="D273" s="74"/>
      <c r="E273" s="74"/>
      <c r="F273" s="75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</row>
    <row r="274" spans="1:30" ht="12" customHeight="1">
      <c r="A274" s="72"/>
      <c r="B274" s="73"/>
      <c r="C274" s="73"/>
      <c r="D274" s="74"/>
      <c r="E274" s="74"/>
      <c r="F274" s="75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</row>
    <row r="275" spans="1:30" ht="12" customHeight="1">
      <c r="A275" s="68"/>
      <c r="B275" s="69"/>
      <c r="C275" s="69"/>
      <c r="D275" s="69"/>
      <c r="E275" s="69"/>
      <c r="F275" s="77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ht="12" customHeight="1">
      <c r="A276" s="79"/>
      <c r="B276" s="69"/>
      <c r="C276" s="69"/>
      <c r="D276" s="69"/>
      <c r="E276" s="69"/>
      <c r="F276" s="70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ht="12" customHeight="1">
      <c r="A277" s="79"/>
      <c r="B277" s="69"/>
      <c r="C277" s="69"/>
      <c r="D277" s="69"/>
      <c r="E277" s="69"/>
      <c r="F277" s="77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ht="12" customHeight="1">
      <c r="A278" s="79"/>
      <c r="B278" s="80"/>
      <c r="C278" s="80"/>
      <c r="D278" s="80"/>
      <c r="E278" s="80"/>
      <c r="F278" s="75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</row>
    <row r="279" spans="1:30" ht="12" customHeight="1">
      <c r="A279" s="79"/>
      <c r="B279" s="74"/>
      <c r="C279" s="74"/>
      <c r="D279" s="74"/>
      <c r="E279" s="74"/>
      <c r="F279" s="75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</row>
    <row r="280" spans="1:30" s="8" customFormat="1" ht="12" customHeight="1">
      <c r="A280" s="68"/>
      <c r="B280" s="69"/>
      <c r="C280" s="69"/>
      <c r="D280" s="69"/>
      <c r="E280" s="69"/>
      <c r="F280" s="77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</row>
    <row r="281" spans="1:30" ht="12" customHeight="1">
      <c r="A281" s="83"/>
      <c r="B281" s="78"/>
      <c r="C281" s="78"/>
      <c r="D281" s="84"/>
      <c r="E281" s="84"/>
      <c r="F281" s="77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ht="12.75">
      <c r="A282" s="83"/>
      <c r="B282" s="74"/>
      <c r="C282" s="74"/>
      <c r="D282" s="74"/>
      <c r="E282" s="74"/>
      <c r="F282" s="7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</row>
    <row r="283" spans="1:30" ht="14.25">
      <c r="A283" s="83"/>
      <c r="B283" s="87"/>
      <c r="C283" s="87"/>
      <c r="D283" s="87"/>
      <c r="E283" s="87"/>
      <c r="F283" s="7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</row>
    <row r="284" spans="1:17" ht="12.75">
      <c r="A284" s="10"/>
      <c r="B284" s="5"/>
      <c r="C284" s="5"/>
      <c r="D284" s="5"/>
      <c r="E284" s="5"/>
      <c r="F284" s="21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2.75">
      <c r="A285" s="10"/>
      <c r="B285" s="5"/>
      <c r="C285" s="5"/>
      <c r="D285" s="5"/>
      <c r="E285" s="5"/>
      <c r="F285" s="21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2.75">
      <c r="A286" s="10"/>
      <c r="B286" s="5"/>
      <c r="C286" s="5"/>
      <c r="D286" s="5"/>
      <c r="E286" s="5"/>
      <c r="F286" s="21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>
      <c r="A287" s="10"/>
      <c r="B287" s="5"/>
      <c r="C287" s="5"/>
      <c r="D287" s="5"/>
      <c r="E287" s="5"/>
      <c r="F287" s="21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2.75">
      <c r="A288" s="10"/>
      <c r="B288" s="5"/>
      <c r="C288" s="5"/>
      <c r="D288" s="5"/>
      <c r="E288" s="5"/>
      <c r="F288" s="21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2.75">
      <c r="A289" s="10"/>
      <c r="B289" s="5"/>
      <c r="C289" s="5"/>
      <c r="D289" s="5"/>
      <c r="E289" s="5"/>
      <c r="F289" s="21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2.75">
      <c r="A290" s="10"/>
      <c r="B290" s="5"/>
      <c r="C290" s="5"/>
      <c r="D290" s="5"/>
      <c r="E290" s="5"/>
      <c r="F290" s="21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>
      <c r="A291" s="10"/>
      <c r="B291" s="5"/>
      <c r="C291" s="5"/>
      <c r="D291" s="5"/>
      <c r="E291" s="5"/>
      <c r="F291" s="21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>
      <c r="A292" s="10"/>
      <c r="B292" s="5"/>
      <c r="C292" s="5"/>
      <c r="D292" s="5"/>
      <c r="E292" s="5"/>
      <c r="F292" s="21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2.75">
      <c r="A293" s="10"/>
      <c r="B293" s="5"/>
      <c r="C293" s="5"/>
      <c r="D293" s="5"/>
      <c r="E293" s="5"/>
      <c r="F293" s="21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>
      <c r="A294" s="10"/>
      <c r="B294" s="5"/>
      <c r="C294" s="5"/>
      <c r="D294" s="5"/>
      <c r="E294" s="5"/>
      <c r="F294" s="21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>
      <c r="A295" s="10"/>
      <c r="B295" s="5"/>
      <c r="C295" s="5"/>
      <c r="D295" s="5"/>
      <c r="E295" s="5"/>
      <c r="F295" s="21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>
      <c r="A296" s="10"/>
      <c r="B296" s="5"/>
      <c r="C296" s="5"/>
      <c r="D296" s="5"/>
      <c r="E296" s="5"/>
      <c r="F296" s="21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2.75">
      <c r="A297" s="10"/>
      <c r="B297" s="5"/>
      <c r="C297" s="5"/>
      <c r="D297" s="5"/>
      <c r="E297" s="5"/>
      <c r="F297" s="21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2.75">
      <c r="A298" s="10"/>
      <c r="B298" s="5"/>
      <c r="C298" s="5"/>
      <c r="D298" s="5"/>
      <c r="E298" s="5"/>
      <c r="F298" s="21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2.75">
      <c r="A299" s="10"/>
      <c r="B299" s="5"/>
      <c r="C299" s="5"/>
      <c r="D299" s="5"/>
      <c r="E299" s="5"/>
      <c r="F299" s="21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2.75">
      <c r="A300" s="10"/>
      <c r="B300" s="5"/>
      <c r="C300" s="5"/>
      <c r="D300" s="5"/>
      <c r="E300" s="5"/>
      <c r="F300" s="21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2.75">
      <c r="A301" s="10"/>
      <c r="B301" s="5"/>
      <c r="C301" s="5"/>
      <c r="D301" s="5"/>
      <c r="E301" s="5"/>
      <c r="F301" s="21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2.75">
      <c r="A302" s="10"/>
      <c r="B302" s="5"/>
      <c r="C302" s="5"/>
      <c r="D302" s="5"/>
      <c r="E302" s="5"/>
      <c r="F302" s="21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2.75">
      <c r="A303" s="10"/>
      <c r="B303" s="5"/>
      <c r="C303" s="5"/>
      <c r="D303" s="5"/>
      <c r="E303" s="5"/>
      <c r="F303" s="21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2.75">
      <c r="A304" s="10"/>
      <c r="B304" s="5"/>
      <c r="C304" s="5"/>
      <c r="D304" s="5"/>
      <c r="E304" s="5"/>
      <c r="F304" s="21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2.75">
      <c r="A305" s="10"/>
      <c r="B305" s="5"/>
      <c r="C305" s="5"/>
      <c r="D305" s="5"/>
      <c r="E305" s="5"/>
      <c r="F305" s="21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2.75">
      <c r="A306" s="10"/>
      <c r="B306" s="5"/>
      <c r="C306" s="5"/>
      <c r="D306" s="5"/>
      <c r="E306" s="5"/>
      <c r="F306" s="21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2.75">
      <c r="A307" s="10"/>
      <c r="B307" s="5"/>
      <c r="C307" s="5"/>
      <c r="D307" s="5"/>
      <c r="E307" s="5"/>
      <c r="F307" s="21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2.75">
      <c r="A308" s="10"/>
      <c r="B308" s="5"/>
      <c r="C308" s="5"/>
      <c r="D308" s="5"/>
      <c r="E308" s="5"/>
      <c r="F308" s="21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2.75">
      <c r="A309" s="10"/>
      <c r="B309" s="5"/>
      <c r="C309" s="5"/>
      <c r="D309" s="5"/>
      <c r="E309" s="5"/>
      <c r="F309" s="21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>
      <c r="A310" s="10"/>
      <c r="B310" s="5"/>
      <c r="C310" s="5"/>
      <c r="D310" s="5"/>
      <c r="E310" s="5"/>
      <c r="F310" s="21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2.75">
      <c r="A311" s="10"/>
      <c r="B311" s="5"/>
      <c r="C311" s="5"/>
      <c r="D311" s="5"/>
      <c r="E311" s="5"/>
      <c r="F311" s="21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2.75">
      <c r="A312" s="10"/>
      <c r="B312" s="5"/>
      <c r="C312" s="5"/>
      <c r="D312" s="5"/>
      <c r="E312" s="5"/>
      <c r="F312" s="21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2.75">
      <c r="A313" s="10"/>
      <c r="B313" s="5"/>
      <c r="C313" s="5"/>
      <c r="D313" s="5"/>
      <c r="E313" s="5"/>
      <c r="F313" s="21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</sheetData>
  <mergeCells count="4">
    <mergeCell ref="B179:G179"/>
    <mergeCell ref="B209:G209"/>
    <mergeCell ref="E206:G206"/>
    <mergeCell ref="B176:G176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177" min="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GENNADIY</cp:lastModifiedBy>
  <cp:lastPrinted>2010-10-04T07:15:22Z</cp:lastPrinted>
  <dcterms:created xsi:type="dcterms:W3CDTF">2001-11-23T11:26:15Z</dcterms:created>
  <dcterms:modified xsi:type="dcterms:W3CDTF">2011-03-04T06:51:11Z</dcterms:modified>
  <cp:category/>
  <cp:version/>
  <cp:contentType/>
  <cp:contentStatus/>
</cp:coreProperties>
</file>